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va mapa (2)\OPĆINA DRAGALIĆ\PRORAČUN\PRORAČUN 2024\1. Rebalans 2024\"/>
    </mc:Choice>
  </mc:AlternateContent>
  <xr:revisionPtr revIDLastSave="0" documentId="13_ncr:1_{89928CB4-425B-49BF-B756-69AF4025BD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ASLOVNA U EUR" sheetId="1" r:id="rId1"/>
    <sheet name="OPĆI DIO" sheetId="2" r:id="rId2"/>
    <sheet name="POS.D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6" i="3" l="1"/>
  <c r="G29" i="2"/>
  <c r="E10" i="2"/>
  <c r="F10" i="2"/>
  <c r="F290" i="3"/>
  <c r="E303" i="3"/>
  <c r="F303" i="3"/>
  <c r="F40" i="2"/>
  <c r="E40" i="2"/>
  <c r="D40" i="2"/>
  <c r="F49" i="2"/>
  <c r="E49" i="2"/>
  <c r="D49" i="2"/>
  <c r="F151" i="3"/>
  <c r="F150" i="3" s="1"/>
  <c r="F146" i="3" s="1"/>
  <c r="F145" i="3" s="1"/>
  <c r="E151" i="3"/>
  <c r="E150" i="3" s="1"/>
  <c r="E146" i="3" s="1"/>
  <c r="E145" i="3" s="1"/>
  <c r="D151" i="3"/>
  <c r="D150" i="3" s="1"/>
  <c r="D146" i="3" s="1"/>
  <c r="D145" i="3" s="1"/>
  <c r="F469" i="3"/>
  <c r="E469" i="3"/>
  <c r="E130" i="3"/>
  <c r="E129" i="3" s="1"/>
  <c r="F68" i="2"/>
  <c r="F67" i="2"/>
  <c r="F66" i="2" s="1"/>
  <c r="F65" i="2"/>
  <c r="F62" i="2" s="1"/>
  <c r="F64" i="2"/>
  <c r="F63" i="2"/>
  <c r="F60" i="2"/>
  <c r="E68" i="2"/>
  <c r="E67" i="2"/>
  <c r="E66" i="2"/>
  <c r="E65" i="2"/>
  <c r="E62" i="2" s="1"/>
  <c r="E64" i="2"/>
  <c r="E63" i="2"/>
  <c r="E60" i="2"/>
  <c r="F57" i="2"/>
  <c r="F56" i="2"/>
  <c r="F55" i="2"/>
  <c r="F54" i="2"/>
  <c r="F53" i="2"/>
  <c r="F52" i="2" s="1"/>
  <c r="F51" i="2"/>
  <c r="F50" i="2" s="1"/>
  <c r="F48" i="2"/>
  <c r="F47" i="2" s="1"/>
  <c r="F46" i="2"/>
  <c r="F45" i="2" s="1"/>
  <c r="F44" i="2"/>
  <c r="F43" i="2" s="1"/>
  <c r="F42" i="2"/>
  <c r="F41" i="2"/>
  <c r="F39" i="2"/>
  <c r="F38" i="2"/>
  <c r="F36" i="2"/>
  <c r="F35" i="2"/>
  <c r="F34" i="2"/>
  <c r="F33" i="2" s="1"/>
  <c r="E57" i="2"/>
  <c r="E56" i="2"/>
  <c r="E55" i="2"/>
  <c r="E54" i="2"/>
  <c r="E53" i="2"/>
  <c r="E52" i="2" s="1"/>
  <c r="E51" i="2"/>
  <c r="E50" i="2"/>
  <c r="E48" i="2"/>
  <c r="E47" i="2" s="1"/>
  <c r="E46" i="2"/>
  <c r="E45" i="2" s="1"/>
  <c r="E44" i="2"/>
  <c r="E43" i="2" s="1"/>
  <c r="E42" i="2"/>
  <c r="E41" i="2"/>
  <c r="E39" i="2"/>
  <c r="E38" i="2"/>
  <c r="E37" i="2" s="1"/>
  <c r="E36" i="2"/>
  <c r="E35" i="2"/>
  <c r="E34" i="2"/>
  <c r="D57" i="2"/>
  <c r="E24" i="2"/>
  <c r="D10" i="2"/>
  <c r="F24" i="2"/>
  <c r="H23" i="2"/>
  <c r="H22" i="2"/>
  <c r="H21" i="2"/>
  <c r="H19" i="2"/>
  <c r="H18" i="2"/>
  <c r="H551" i="3"/>
  <c r="H543" i="3"/>
  <c r="H536" i="3"/>
  <c r="H520" i="3"/>
  <c r="H507" i="3"/>
  <c r="H462" i="3"/>
  <c r="H445" i="3"/>
  <c r="H423" i="3"/>
  <c r="H432" i="3"/>
  <c r="H430" i="3"/>
  <c r="H385" i="3"/>
  <c r="H367" i="3"/>
  <c r="H357" i="3"/>
  <c r="H341" i="3"/>
  <c r="H332" i="3"/>
  <c r="H322" i="3"/>
  <c r="H320" i="3"/>
  <c r="H314" i="3"/>
  <c r="H295" i="3"/>
  <c r="H312" i="3"/>
  <c r="H311" i="3"/>
  <c r="H310" i="3"/>
  <c r="H294" i="3"/>
  <c r="H293" i="3"/>
  <c r="H292" i="3"/>
  <c r="H291" i="3"/>
  <c r="H264" i="3"/>
  <c r="H277" i="3"/>
  <c r="H261" i="3"/>
  <c r="H260" i="3"/>
  <c r="H247" i="3"/>
  <c r="H246" i="3"/>
  <c r="H245" i="3"/>
  <c r="H244" i="3"/>
  <c r="H243" i="3"/>
  <c r="H242" i="3"/>
  <c r="H227" i="3"/>
  <c r="H216" i="3"/>
  <c r="H217" i="3"/>
  <c r="H213" i="3"/>
  <c r="H206" i="3"/>
  <c r="H205" i="3"/>
  <c r="H177" i="3"/>
  <c r="H161" i="3"/>
  <c r="H158" i="3"/>
  <c r="H157" i="3"/>
  <c r="H140" i="3"/>
  <c r="H139" i="3"/>
  <c r="H128" i="3"/>
  <c r="H126" i="3"/>
  <c r="H125" i="3"/>
  <c r="H117" i="3"/>
  <c r="H102" i="3"/>
  <c r="H100" i="3"/>
  <c r="H92" i="3"/>
  <c r="H84" i="3"/>
  <c r="H76" i="3"/>
  <c r="H68" i="3"/>
  <c r="H43" i="3"/>
  <c r="H42" i="3"/>
  <c r="H41" i="3"/>
  <c r="H578" i="3"/>
  <c r="H561" i="3"/>
  <c r="H560" i="3"/>
  <c r="H557" i="3"/>
  <c r="H546" i="3"/>
  <c r="H539" i="3"/>
  <c r="H532" i="3"/>
  <c r="H523" i="3"/>
  <c r="H513" i="3"/>
  <c r="H511" i="3"/>
  <c r="H510" i="3"/>
  <c r="H503" i="3"/>
  <c r="H497" i="3"/>
  <c r="H490" i="3"/>
  <c r="H467" i="3"/>
  <c r="H482" i="3"/>
  <c r="H465" i="3"/>
  <c r="H456" i="3"/>
  <c r="H454" i="3"/>
  <c r="H448" i="3"/>
  <c r="H435" i="3"/>
  <c r="H426" i="3"/>
  <c r="H417" i="3"/>
  <c r="H410" i="3"/>
  <c r="H402" i="3"/>
  <c r="H394" i="3"/>
  <c r="H388" i="3"/>
  <c r="H380" i="3"/>
  <c r="H363" i="3"/>
  <c r="H361" i="3"/>
  <c r="H360" i="3"/>
  <c r="H352" i="3"/>
  <c r="H344" i="3"/>
  <c r="H325" i="3"/>
  <c r="H317" i="3"/>
  <c r="H305" i="3"/>
  <c r="H299" i="3"/>
  <c r="H287" i="3"/>
  <c r="H273" i="3"/>
  <c r="H255" i="3"/>
  <c r="H272" i="3"/>
  <c r="H267" i="3"/>
  <c r="H252" i="3"/>
  <c r="H224" i="3"/>
  <c r="H223" i="3"/>
  <c r="H233" i="3"/>
  <c r="H232" i="3"/>
  <c r="H222" i="3"/>
  <c r="H209" i="3"/>
  <c r="H202" i="3"/>
  <c r="H196" i="3"/>
  <c r="H189" i="3"/>
  <c r="H188" i="3"/>
  <c r="H182" i="3"/>
  <c r="H181" i="3"/>
  <c r="H173" i="3"/>
  <c r="H172" i="3"/>
  <c r="H165" i="3"/>
  <c r="H164" i="3"/>
  <c r="H144" i="3"/>
  <c r="H134" i="3"/>
  <c r="H131" i="3"/>
  <c r="H121" i="3"/>
  <c r="H113" i="3"/>
  <c r="H110" i="3"/>
  <c r="H109" i="3"/>
  <c r="H108" i="3"/>
  <c r="H106" i="3"/>
  <c r="H105" i="3"/>
  <c r="H96" i="3"/>
  <c r="H88" i="3"/>
  <c r="H80" i="3"/>
  <c r="H72" i="3"/>
  <c r="H57" i="3"/>
  <c r="H55" i="3"/>
  <c r="H53" i="3"/>
  <c r="H52" i="3"/>
  <c r="H51" i="3"/>
  <c r="H49" i="3"/>
  <c r="H48" i="3"/>
  <c r="H47" i="3"/>
  <c r="H33" i="3"/>
  <c r="H24" i="3"/>
  <c r="H18" i="3"/>
  <c r="H15" i="3"/>
  <c r="F559" i="3"/>
  <c r="E374" i="3"/>
  <c r="F379" i="3"/>
  <c r="F130" i="3"/>
  <c r="F82" i="3"/>
  <c r="E266" i="3"/>
  <c r="E271" i="3"/>
  <c r="E270" i="3" s="1"/>
  <c r="F268" i="3"/>
  <c r="F265" i="3" s="1"/>
  <c r="E268" i="3"/>
  <c r="D268" i="3"/>
  <c r="F335" i="3"/>
  <c r="E143" i="3"/>
  <c r="D42" i="2"/>
  <c r="H42" i="2" s="1"/>
  <c r="G295" i="3"/>
  <c r="D303" i="3"/>
  <c r="H303" i="3"/>
  <c r="G551" i="3"/>
  <c r="G543" i="3"/>
  <c r="G529" i="3"/>
  <c r="G536" i="3"/>
  <c r="G520" i="3"/>
  <c r="G507" i="3"/>
  <c r="G462" i="3"/>
  <c r="G445" i="3"/>
  <c r="G432" i="3"/>
  <c r="G430" i="3"/>
  <c r="G423" i="3"/>
  <c r="G406" i="3"/>
  <c r="G369" i="3"/>
  <c r="G385" i="3"/>
  <c r="G367" i="3"/>
  <c r="G357" i="3"/>
  <c r="G341" i="3"/>
  <c r="G322" i="3"/>
  <c r="G332" i="3"/>
  <c r="G314" i="3"/>
  <c r="G312" i="3"/>
  <c r="G294" i="3"/>
  <c r="G293" i="3"/>
  <c r="G292" i="3"/>
  <c r="G277" i="3"/>
  <c r="G264" i="3"/>
  <c r="G261" i="3"/>
  <c r="G260" i="3"/>
  <c r="G247" i="3"/>
  <c r="G246" i="3"/>
  <c r="G245" i="3"/>
  <c r="G244" i="3"/>
  <c r="G243" i="3"/>
  <c r="G242" i="3"/>
  <c r="G227" i="3"/>
  <c r="G217" i="3"/>
  <c r="G216" i="3"/>
  <c r="G213" i="3"/>
  <c r="G196" i="3"/>
  <c r="G161" i="3"/>
  <c r="G158" i="3"/>
  <c r="G157" i="3"/>
  <c r="G140" i="3"/>
  <c r="G467" i="3"/>
  <c r="D129" i="3"/>
  <c r="D559" i="3"/>
  <c r="D64" i="2"/>
  <c r="D379" i="3"/>
  <c r="D67" i="2"/>
  <c r="H67" i="2" s="1"/>
  <c r="D24" i="2"/>
  <c r="D271" i="3"/>
  <c r="D270" i="3" s="1"/>
  <c r="D266" i="3"/>
  <c r="D65" i="2"/>
  <c r="H40" i="2"/>
  <c r="F270" i="3"/>
  <c r="H270" i="3" s="1"/>
  <c r="D187" i="3"/>
  <c r="E33" i="2" l="1"/>
  <c r="E32" i="2" s="1"/>
  <c r="E59" i="2"/>
  <c r="F59" i="2"/>
  <c r="F37" i="2"/>
  <c r="H65" i="2"/>
  <c r="F32" i="2"/>
  <c r="H64" i="2"/>
  <c r="D265" i="3"/>
  <c r="D259" i="3" s="1"/>
  <c r="H266" i="3"/>
  <c r="E265" i="3"/>
  <c r="E259" i="3" s="1"/>
  <c r="E258" i="3" s="1"/>
  <c r="F129" i="3"/>
  <c r="H129" i="3" s="1"/>
  <c r="H379" i="3"/>
  <c r="H559" i="3"/>
  <c r="D48" i="2"/>
  <c r="H48" i="2" s="1"/>
  <c r="F251" i="3"/>
  <c r="E251" i="3"/>
  <c r="E250" i="3" s="1"/>
  <c r="D63" i="2"/>
  <c r="H63" i="2" s="1"/>
  <c r="F238" i="3"/>
  <c r="F235" i="3" s="1"/>
  <c r="F234" i="3" s="1"/>
  <c r="E238" i="3"/>
  <c r="E235" i="3" s="1"/>
  <c r="E234" i="3" s="1"/>
  <c r="D238" i="3"/>
  <c r="D237" i="3" s="1"/>
  <c r="D235" i="3" s="1"/>
  <c r="D234" i="3" s="1"/>
  <c r="F375" i="3"/>
  <c r="F374" i="3" s="1"/>
  <c r="E375" i="3"/>
  <c r="D375" i="3"/>
  <c r="D374" i="3" s="1"/>
  <c r="G374" i="3" s="1"/>
  <c r="D38" i="2"/>
  <c r="H38" i="2" s="1"/>
  <c r="G557" i="3"/>
  <c r="F556" i="3"/>
  <c r="E556" i="3"/>
  <c r="F509" i="3"/>
  <c r="E509" i="3"/>
  <c r="G509" i="3" s="1"/>
  <c r="D509" i="3"/>
  <c r="D17" i="3"/>
  <c r="D16" i="3" s="1"/>
  <c r="E17" i="3"/>
  <c r="E16" i="3" s="1"/>
  <c r="F17" i="3"/>
  <c r="G18" i="3"/>
  <c r="D23" i="3"/>
  <c r="D22" i="3" s="1"/>
  <c r="E23" i="3"/>
  <c r="E22" i="3" s="1"/>
  <c r="F23" i="3"/>
  <c r="G24" i="3"/>
  <c r="D32" i="3"/>
  <c r="D31" i="3" s="1"/>
  <c r="E32" i="3"/>
  <c r="E31" i="3" s="1"/>
  <c r="F32" i="3"/>
  <c r="G33" i="3"/>
  <c r="G42" i="3"/>
  <c r="D46" i="3"/>
  <c r="E46" i="3"/>
  <c r="F46" i="3"/>
  <c r="G47" i="3"/>
  <c r="G48" i="3"/>
  <c r="G49" i="3"/>
  <c r="D50" i="3"/>
  <c r="E50" i="3"/>
  <c r="G50" i="3" s="1"/>
  <c r="F50" i="3"/>
  <c r="H50" i="3" s="1"/>
  <c r="G51" i="3"/>
  <c r="G52" i="3"/>
  <c r="G53" i="3"/>
  <c r="G55" i="3"/>
  <c r="D56" i="3"/>
  <c r="E56" i="3"/>
  <c r="F56" i="3"/>
  <c r="H56" i="3" s="1"/>
  <c r="G57" i="3"/>
  <c r="D58" i="3"/>
  <c r="E58" i="3"/>
  <c r="F58" i="3"/>
  <c r="D60" i="3"/>
  <c r="E60" i="3"/>
  <c r="F60" i="3"/>
  <c r="D71" i="3"/>
  <c r="D70" i="3" s="1"/>
  <c r="D66" i="3" s="1"/>
  <c r="E71" i="3"/>
  <c r="E70" i="3" s="1"/>
  <c r="F71" i="3"/>
  <c r="D79" i="3"/>
  <c r="D78" i="3" s="1"/>
  <c r="E79" i="3"/>
  <c r="E78" i="3" s="1"/>
  <c r="F79" i="3"/>
  <c r="G80" i="3"/>
  <c r="D87" i="3"/>
  <c r="D86" i="3" s="1"/>
  <c r="E87" i="3"/>
  <c r="E86" i="3" s="1"/>
  <c r="F87" i="3"/>
  <c r="G88" i="3"/>
  <c r="D95" i="3"/>
  <c r="D94" i="3" s="1"/>
  <c r="E95" i="3"/>
  <c r="E94" i="3" s="1"/>
  <c r="F95" i="3"/>
  <c r="G96" i="3"/>
  <c r="G102" i="3"/>
  <c r="D104" i="3"/>
  <c r="E104" i="3"/>
  <c r="F104" i="3"/>
  <c r="G105" i="3"/>
  <c r="G106" i="3"/>
  <c r="D107" i="3"/>
  <c r="E107" i="3"/>
  <c r="G107" i="3" s="1"/>
  <c r="F107" i="3"/>
  <c r="H107" i="3" s="1"/>
  <c r="G109" i="3"/>
  <c r="G110" i="3"/>
  <c r="D112" i="3"/>
  <c r="D111" i="3" s="1"/>
  <c r="E112" i="3"/>
  <c r="E111" i="3" s="1"/>
  <c r="G111" i="3" s="1"/>
  <c r="F112" i="3"/>
  <c r="G113" i="3"/>
  <c r="D120" i="3"/>
  <c r="D119" i="3" s="1"/>
  <c r="E120" i="3"/>
  <c r="E119" i="3" s="1"/>
  <c r="F120" i="3"/>
  <c r="G121" i="3"/>
  <c r="D130" i="3"/>
  <c r="H130" i="3" s="1"/>
  <c r="D132" i="3"/>
  <c r="E132" i="3"/>
  <c r="E124" i="3" s="1"/>
  <c r="F132" i="3"/>
  <c r="D133" i="3"/>
  <c r="E133" i="3"/>
  <c r="F133" i="3"/>
  <c r="D135" i="3"/>
  <c r="E135" i="3"/>
  <c r="F135" i="3"/>
  <c r="D143" i="3"/>
  <c r="D142" i="3" s="1"/>
  <c r="E142" i="3"/>
  <c r="F143" i="3"/>
  <c r="G144" i="3"/>
  <c r="D163" i="3"/>
  <c r="D162" i="3" s="1"/>
  <c r="E163" i="3"/>
  <c r="E162" i="3" s="1"/>
  <c r="F163" i="3"/>
  <c r="G164" i="3"/>
  <c r="G165" i="3"/>
  <c r="D171" i="3"/>
  <c r="D170" i="3" s="1"/>
  <c r="E171" i="3"/>
  <c r="E170" i="3" s="1"/>
  <c r="F171" i="3"/>
  <c r="G172" i="3"/>
  <c r="G177" i="3"/>
  <c r="D180" i="3"/>
  <c r="D179" i="3" s="1"/>
  <c r="E180" i="3"/>
  <c r="E179" i="3" s="1"/>
  <c r="F180" i="3"/>
  <c r="G181" i="3"/>
  <c r="G182" i="3"/>
  <c r="E187" i="3"/>
  <c r="E186" i="3" s="1"/>
  <c r="F187" i="3"/>
  <c r="G188" i="3"/>
  <c r="G189" i="3"/>
  <c r="D194" i="3"/>
  <c r="E194" i="3"/>
  <c r="F194" i="3"/>
  <c r="D201" i="3"/>
  <c r="D200" i="3" s="1"/>
  <c r="E201" i="3"/>
  <c r="E200" i="3" s="1"/>
  <c r="F201" i="3"/>
  <c r="G202" i="3"/>
  <c r="D208" i="3"/>
  <c r="D207" i="3" s="1"/>
  <c r="E208" i="3"/>
  <c r="E207" i="3" s="1"/>
  <c r="F208" i="3"/>
  <c r="G209" i="3"/>
  <c r="D221" i="3"/>
  <c r="D220" i="3" s="1"/>
  <c r="E221" i="3"/>
  <c r="E220" i="3" s="1"/>
  <c r="F221" i="3"/>
  <c r="G222" i="3"/>
  <c r="D231" i="3"/>
  <c r="D230" i="3" s="1"/>
  <c r="E231" i="3"/>
  <c r="E230" i="3" s="1"/>
  <c r="F231" i="3"/>
  <c r="D251" i="3"/>
  <c r="D250" i="3" s="1"/>
  <c r="D254" i="3"/>
  <c r="D253" i="3" s="1"/>
  <c r="E254" i="3"/>
  <c r="E253" i="3" s="1"/>
  <c r="E241" i="3" s="1"/>
  <c r="F254" i="3"/>
  <c r="F271" i="3"/>
  <c r="G272" i="3"/>
  <c r="D283" i="3"/>
  <c r="D280" i="3" s="1"/>
  <c r="E283" i="3"/>
  <c r="E280" i="3" s="1"/>
  <c r="F283" i="3"/>
  <c r="F280" i="3" s="1"/>
  <c r="D286" i="3"/>
  <c r="D285" i="3" s="1"/>
  <c r="E286" i="3"/>
  <c r="E285" i="3" s="1"/>
  <c r="G285" i="3" s="1"/>
  <c r="F286" i="3"/>
  <c r="G287" i="3"/>
  <c r="D298" i="3"/>
  <c r="D297" i="3" s="1"/>
  <c r="E298" i="3"/>
  <c r="E297" i="3" s="1"/>
  <c r="F298" i="3"/>
  <c r="D301" i="3"/>
  <c r="E301" i="3"/>
  <c r="F301" i="3"/>
  <c r="D309" i="3"/>
  <c r="D308" i="3" s="1"/>
  <c r="D316" i="3"/>
  <c r="D315" i="3" s="1"/>
  <c r="E316" i="3"/>
  <c r="E315" i="3" s="1"/>
  <c r="F316" i="3"/>
  <c r="G317" i="3"/>
  <c r="D324" i="3"/>
  <c r="E324" i="3"/>
  <c r="F324" i="3"/>
  <c r="H324" i="3" s="1"/>
  <c r="G325" i="3"/>
  <c r="D326" i="3"/>
  <c r="E326" i="3"/>
  <c r="F326" i="3"/>
  <c r="D335" i="3"/>
  <c r="D334" i="3" s="1"/>
  <c r="E335" i="3"/>
  <c r="E334" i="3" s="1"/>
  <c r="F334" i="3"/>
  <c r="G335" i="3"/>
  <c r="G336" i="3"/>
  <c r="D343" i="3"/>
  <c r="D342" i="3" s="1"/>
  <c r="D338" i="3" s="1"/>
  <c r="D337" i="3" s="1"/>
  <c r="E343" i="3"/>
  <c r="E342" i="3" s="1"/>
  <c r="F343" i="3"/>
  <c r="G344" i="3"/>
  <c r="D351" i="3"/>
  <c r="D350" i="3" s="1"/>
  <c r="E351" i="3"/>
  <c r="E350" i="3" s="1"/>
  <c r="F351" i="3"/>
  <c r="G352" i="3"/>
  <c r="D359" i="3"/>
  <c r="E359" i="3"/>
  <c r="F359" i="3"/>
  <c r="D362" i="3"/>
  <c r="E362" i="3"/>
  <c r="F362" i="3"/>
  <c r="G363" i="3"/>
  <c r="D372" i="3"/>
  <c r="D371" i="3" s="1"/>
  <c r="E372" i="3"/>
  <c r="E371" i="3" s="1"/>
  <c r="F372" i="3"/>
  <c r="F371" i="3" s="1"/>
  <c r="D387" i="3"/>
  <c r="D386" i="3" s="1"/>
  <c r="D383" i="3" s="1"/>
  <c r="E387" i="3"/>
  <c r="E386" i="3" s="1"/>
  <c r="F387" i="3"/>
  <c r="G388" i="3"/>
  <c r="D393" i="3"/>
  <c r="D392" i="3" s="1"/>
  <c r="E393" i="3"/>
  <c r="E392" i="3" s="1"/>
  <c r="F393" i="3"/>
  <c r="G394" i="3"/>
  <c r="D401" i="3"/>
  <c r="D400" i="3" s="1"/>
  <c r="E401" i="3"/>
  <c r="E400" i="3" s="1"/>
  <c r="F401" i="3"/>
  <c r="G402" i="3"/>
  <c r="E404" i="3"/>
  <c r="E403" i="3" s="1"/>
  <c r="F404" i="3"/>
  <c r="D409" i="3"/>
  <c r="D408" i="3" s="1"/>
  <c r="D404" i="3" s="1"/>
  <c r="E409" i="3"/>
  <c r="E408" i="3" s="1"/>
  <c r="F409" i="3"/>
  <c r="G410" i="3"/>
  <c r="D416" i="3"/>
  <c r="D415" i="3" s="1"/>
  <c r="E416" i="3"/>
  <c r="E415" i="3" s="1"/>
  <c r="F416" i="3"/>
  <c r="G417" i="3"/>
  <c r="D425" i="3"/>
  <c r="D424" i="3" s="1"/>
  <c r="D421" i="3" s="1"/>
  <c r="E425" i="3"/>
  <c r="E424" i="3" s="1"/>
  <c r="F425" i="3"/>
  <c r="G426" i="3"/>
  <c r="D434" i="3"/>
  <c r="D433" i="3" s="1"/>
  <c r="D428" i="3" s="1"/>
  <c r="E434" i="3"/>
  <c r="E433" i="3" s="1"/>
  <c r="F434" i="3"/>
  <c r="G435" i="3"/>
  <c r="D440" i="3"/>
  <c r="D439" i="3" s="1"/>
  <c r="E440" i="3"/>
  <c r="E439" i="3" s="1"/>
  <c r="E438" i="3" s="1"/>
  <c r="F440" i="3"/>
  <c r="F439" i="3" s="1"/>
  <c r="F438" i="3" s="1"/>
  <c r="D447" i="3"/>
  <c r="D446" i="3" s="1"/>
  <c r="E447" i="3"/>
  <c r="E446" i="3" s="1"/>
  <c r="F447" i="3"/>
  <c r="G448" i="3"/>
  <c r="D453" i="3"/>
  <c r="E453" i="3"/>
  <c r="G453" i="3" s="1"/>
  <c r="F453" i="3"/>
  <c r="H453" i="3" s="1"/>
  <c r="G454" i="3"/>
  <c r="D455" i="3"/>
  <c r="E455" i="3"/>
  <c r="G455" i="3" s="1"/>
  <c r="F455" i="3"/>
  <c r="G456" i="3"/>
  <c r="D464" i="3"/>
  <c r="E464" i="3"/>
  <c r="G464" i="3" s="1"/>
  <c r="F464" i="3"/>
  <c r="G465" i="3"/>
  <c r="D466" i="3"/>
  <c r="E466" i="3"/>
  <c r="G466" i="3" s="1"/>
  <c r="F466" i="3"/>
  <c r="H466" i="3" s="1"/>
  <c r="D473" i="3"/>
  <c r="D472" i="3" s="1"/>
  <c r="D470" i="3" s="1"/>
  <c r="E473" i="3"/>
  <c r="E472" i="3" s="1"/>
  <c r="F473" i="3"/>
  <c r="F472" i="3" s="1"/>
  <c r="D481" i="3"/>
  <c r="E481" i="3"/>
  <c r="F481" i="3"/>
  <c r="G482" i="3"/>
  <c r="D483" i="3"/>
  <c r="E483" i="3"/>
  <c r="F483" i="3"/>
  <c r="D489" i="3"/>
  <c r="D488" i="3" s="1"/>
  <c r="E489" i="3"/>
  <c r="E488" i="3" s="1"/>
  <c r="F489" i="3"/>
  <c r="G490" i="3"/>
  <c r="D496" i="3"/>
  <c r="D495" i="3" s="1"/>
  <c r="E496" i="3"/>
  <c r="E495" i="3" s="1"/>
  <c r="F496" i="3"/>
  <c r="G497" i="3"/>
  <c r="D502" i="3"/>
  <c r="D501" i="3" s="1"/>
  <c r="E502" i="3"/>
  <c r="E501" i="3" s="1"/>
  <c r="F502" i="3"/>
  <c r="G503" i="3"/>
  <c r="G510" i="3"/>
  <c r="D512" i="3"/>
  <c r="E512" i="3"/>
  <c r="F512" i="3"/>
  <c r="H512" i="3" s="1"/>
  <c r="G513" i="3"/>
  <c r="D522" i="3"/>
  <c r="E522" i="3"/>
  <c r="G522" i="3" s="1"/>
  <c r="F522" i="3"/>
  <c r="H522" i="3" s="1"/>
  <c r="G523" i="3"/>
  <c r="D524" i="3"/>
  <c r="E524" i="3"/>
  <c r="F524" i="3"/>
  <c r="D531" i="3"/>
  <c r="E531" i="3"/>
  <c r="E530" i="3" s="1"/>
  <c r="F531" i="3"/>
  <c r="G532" i="3"/>
  <c r="D538" i="3"/>
  <c r="D537" i="3" s="1"/>
  <c r="D534" i="3" s="1"/>
  <c r="E538" i="3"/>
  <c r="E537" i="3" s="1"/>
  <c r="E534" i="3" s="1"/>
  <c r="F538" i="3"/>
  <c r="G539" i="3"/>
  <c r="D545" i="3"/>
  <c r="D544" i="3" s="1"/>
  <c r="D541" i="3" s="1"/>
  <c r="E545" i="3"/>
  <c r="E544" i="3" s="1"/>
  <c r="F545" i="3"/>
  <c r="G546" i="3"/>
  <c r="D556" i="3"/>
  <c r="D555" i="3" s="1"/>
  <c r="D558" i="3"/>
  <c r="E559" i="3"/>
  <c r="E558" i="3" s="1"/>
  <c r="F558" i="3"/>
  <c r="G560" i="3"/>
  <c r="D568" i="3"/>
  <c r="D567" i="3" s="1"/>
  <c r="D564" i="3" s="1"/>
  <c r="E568" i="3"/>
  <c r="E567" i="3" s="1"/>
  <c r="E565" i="3" s="1"/>
  <c r="F568" i="3"/>
  <c r="F567" i="3" s="1"/>
  <c r="F565" i="3" s="1"/>
  <c r="D577" i="3"/>
  <c r="D576" i="3" s="1"/>
  <c r="D573" i="3" s="1"/>
  <c r="E577" i="3"/>
  <c r="E576" i="3" s="1"/>
  <c r="E574" i="3" s="1"/>
  <c r="F577" i="3"/>
  <c r="H194" i="3" l="1"/>
  <c r="G32" i="3"/>
  <c r="E237" i="3"/>
  <c r="G538" i="3"/>
  <c r="E508" i="3"/>
  <c r="H265" i="3"/>
  <c r="G163" i="3"/>
  <c r="G201" i="3"/>
  <c r="G46" i="3"/>
  <c r="G265" i="3"/>
  <c r="D508" i="3"/>
  <c r="H464" i="3"/>
  <c r="H362" i="3"/>
  <c r="G362" i="3"/>
  <c r="G393" i="3"/>
  <c r="H359" i="3"/>
  <c r="G316" i="3"/>
  <c r="G17" i="3"/>
  <c r="G502" i="3"/>
  <c r="G434" i="3"/>
  <c r="G171" i="3"/>
  <c r="H104" i="3"/>
  <c r="H558" i="3"/>
  <c r="G489" i="3"/>
  <c r="H481" i="3"/>
  <c r="H455" i="3"/>
  <c r="G208" i="3"/>
  <c r="H133" i="3"/>
  <c r="G120" i="3"/>
  <c r="G87" i="3"/>
  <c r="H46" i="3"/>
  <c r="F237" i="3"/>
  <c r="F576" i="3"/>
  <c r="H577" i="3"/>
  <c r="F544" i="3"/>
  <c r="H545" i="3"/>
  <c r="F537" i="3"/>
  <c r="H538" i="3"/>
  <c r="F530" i="3"/>
  <c r="H531" i="3"/>
  <c r="F501" i="3"/>
  <c r="H501" i="3" s="1"/>
  <c r="H502" i="3"/>
  <c r="F495" i="3"/>
  <c r="H495" i="3" s="1"/>
  <c r="H496" i="3"/>
  <c r="F488" i="3"/>
  <c r="H488" i="3" s="1"/>
  <c r="H489" i="3"/>
  <c r="F446" i="3"/>
  <c r="H446" i="3" s="1"/>
  <c r="H447" i="3"/>
  <c r="F433" i="3"/>
  <c r="H434" i="3"/>
  <c r="F424" i="3"/>
  <c r="H425" i="3"/>
  <c r="F415" i="3"/>
  <c r="H415" i="3" s="1"/>
  <c r="H416" i="3"/>
  <c r="F408" i="3"/>
  <c r="H408" i="3" s="1"/>
  <c r="H409" i="3"/>
  <c r="F403" i="3"/>
  <c r="H404" i="3"/>
  <c r="F400" i="3"/>
  <c r="H400" i="3" s="1"/>
  <c r="H401" i="3"/>
  <c r="F392" i="3"/>
  <c r="H392" i="3" s="1"/>
  <c r="H393" i="3"/>
  <c r="F386" i="3"/>
  <c r="H387" i="3"/>
  <c r="F350" i="3"/>
  <c r="H350" i="3" s="1"/>
  <c r="H351" i="3"/>
  <c r="F342" i="3"/>
  <c r="H343" i="3"/>
  <c r="F315" i="3"/>
  <c r="H315" i="3" s="1"/>
  <c r="H316" i="3"/>
  <c r="F297" i="3"/>
  <c r="H297" i="3" s="1"/>
  <c r="H298" i="3"/>
  <c r="F285" i="3"/>
  <c r="H285" i="3" s="1"/>
  <c r="H286" i="3"/>
  <c r="F259" i="3"/>
  <c r="H259" i="3" s="1"/>
  <c r="H271" i="3"/>
  <c r="F230" i="3"/>
  <c r="H230" i="3" s="1"/>
  <c r="H231" i="3"/>
  <c r="F220" i="3"/>
  <c r="H220" i="3" s="1"/>
  <c r="H221" i="3"/>
  <c r="F207" i="3"/>
  <c r="H208" i="3"/>
  <c r="F200" i="3"/>
  <c r="H200" i="3" s="1"/>
  <c r="H201" i="3"/>
  <c r="F186" i="3"/>
  <c r="F183" i="3" s="1"/>
  <c r="H187" i="3"/>
  <c r="F179" i="3"/>
  <c r="H179" i="3" s="1"/>
  <c r="H180" i="3"/>
  <c r="F170" i="3"/>
  <c r="H170" i="3" s="1"/>
  <c r="H171" i="3"/>
  <c r="F162" i="3"/>
  <c r="H162" i="3" s="1"/>
  <c r="H163" i="3"/>
  <c r="F142" i="3"/>
  <c r="H143" i="3"/>
  <c r="F124" i="3"/>
  <c r="H132" i="3"/>
  <c r="F119" i="3"/>
  <c r="H120" i="3"/>
  <c r="F111" i="3"/>
  <c r="H111" i="3" s="1"/>
  <c r="H112" i="3"/>
  <c r="F94" i="3"/>
  <c r="F90" i="3" s="1"/>
  <c r="H95" i="3"/>
  <c r="F86" i="3"/>
  <c r="H86" i="3" s="1"/>
  <c r="H87" i="3"/>
  <c r="F78" i="3"/>
  <c r="H79" i="3"/>
  <c r="F70" i="3"/>
  <c r="H71" i="3"/>
  <c r="F31" i="3"/>
  <c r="H31" i="3" s="1"/>
  <c r="H32" i="3"/>
  <c r="F22" i="3"/>
  <c r="H22" i="3" s="1"/>
  <c r="H23" i="3"/>
  <c r="F16" i="3"/>
  <c r="H17" i="3"/>
  <c r="H509" i="3"/>
  <c r="H556" i="3"/>
  <c r="H374" i="3"/>
  <c r="H251" i="3"/>
  <c r="F253" i="3"/>
  <c r="H254" i="3"/>
  <c r="G104" i="3"/>
  <c r="E103" i="3"/>
  <c r="G56" i="3"/>
  <c r="G481" i="3"/>
  <c r="G401" i="3"/>
  <c r="G545" i="3"/>
  <c r="G512" i="3"/>
  <c r="G416" i="3"/>
  <c r="G324" i="3"/>
  <c r="G231" i="3"/>
  <c r="G221" i="3"/>
  <c r="G143" i="3"/>
  <c r="G496" i="3"/>
  <c r="F452" i="3"/>
  <c r="G409" i="3"/>
  <c r="G387" i="3"/>
  <c r="G286" i="3"/>
  <c r="G180" i="3"/>
  <c r="G112" i="3"/>
  <c r="G79" i="3"/>
  <c r="G23" i="3"/>
  <c r="G531" i="3"/>
  <c r="E452" i="3"/>
  <c r="G271" i="3"/>
  <c r="G187" i="3"/>
  <c r="G95" i="3"/>
  <c r="G559" i="3"/>
  <c r="F508" i="3"/>
  <c r="D452" i="3"/>
  <c r="G447" i="3"/>
  <c r="G425" i="3"/>
  <c r="G408" i="3"/>
  <c r="G351" i="3"/>
  <c r="G343" i="3"/>
  <c r="E573" i="3"/>
  <c r="E572" i="3" s="1"/>
  <c r="E571" i="3" s="1"/>
  <c r="G574" i="3"/>
  <c r="F564" i="3"/>
  <c r="F563" i="3" s="1"/>
  <c r="E564" i="3"/>
  <c r="E563" i="3" s="1"/>
  <c r="D469" i="3"/>
  <c r="D468" i="3" s="1"/>
  <c r="F437" i="3"/>
  <c r="F436" i="3" s="1"/>
  <c r="E437" i="3"/>
  <c r="E436" i="3" s="1"/>
  <c r="F193" i="3"/>
  <c r="E193" i="3"/>
  <c r="G194" i="3"/>
  <c r="D193" i="3"/>
  <c r="D192" i="3" s="1"/>
  <c r="D45" i="3"/>
  <c r="D530" i="3"/>
  <c r="D527" i="3"/>
  <c r="D526" i="3" s="1"/>
  <c r="D241" i="3"/>
  <c r="F250" i="3"/>
  <c r="H250" i="3" s="1"/>
  <c r="F123" i="3"/>
  <c r="G556" i="3"/>
  <c r="E555" i="3"/>
  <c r="F555" i="3"/>
  <c r="H555" i="3" s="1"/>
  <c r="D572" i="3"/>
  <c r="D563" i="3"/>
  <c r="G558" i="3"/>
  <c r="D550" i="3"/>
  <c r="E542" i="3"/>
  <c r="G544" i="3"/>
  <c r="D540" i="3"/>
  <c r="G537" i="3"/>
  <c r="D533" i="3"/>
  <c r="E528" i="3"/>
  <c r="G530" i="3"/>
  <c r="F521" i="3"/>
  <c r="E521" i="3"/>
  <c r="D521" i="3"/>
  <c r="E506" i="3"/>
  <c r="G508" i="3"/>
  <c r="D505" i="3"/>
  <c r="D504" i="3" s="1"/>
  <c r="E500" i="3"/>
  <c r="G501" i="3"/>
  <c r="D500" i="3"/>
  <c r="F493" i="3"/>
  <c r="E493" i="3"/>
  <c r="G495" i="3"/>
  <c r="D493" i="3"/>
  <c r="F487" i="3"/>
  <c r="E487" i="3"/>
  <c r="G488" i="3"/>
  <c r="D487" i="3"/>
  <c r="F480" i="3"/>
  <c r="E480" i="3"/>
  <c r="D480" i="3"/>
  <c r="F463" i="3"/>
  <c r="E463" i="3"/>
  <c r="D463" i="3"/>
  <c r="E451" i="3"/>
  <c r="F443" i="3"/>
  <c r="E443" i="3"/>
  <c r="E444" i="3"/>
  <c r="G446" i="3"/>
  <c r="D443" i="3"/>
  <c r="D442" i="3" s="1"/>
  <c r="D438" i="3"/>
  <c r="E429" i="3"/>
  <c r="G433" i="3"/>
  <c r="D427" i="3"/>
  <c r="E422" i="3"/>
  <c r="G424" i="3"/>
  <c r="D420" i="3"/>
  <c r="F414" i="3"/>
  <c r="E414" i="3"/>
  <c r="G415" i="3"/>
  <c r="D414" i="3"/>
  <c r="D403" i="3"/>
  <c r="G403" i="3" s="1"/>
  <c r="G404" i="3"/>
  <c r="F397" i="3"/>
  <c r="H397" i="3" s="1"/>
  <c r="E397" i="3"/>
  <c r="G397" i="3" s="1"/>
  <c r="G400" i="3"/>
  <c r="D396" i="3"/>
  <c r="D395" i="3" s="1"/>
  <c r="E391" i="3"/>
  <c r="G392" i="3"/>
  <c r="D391" i="3"/>
  <c r="D390" i="3" s="1"/>
  <c r="D389" i="3" s="1"/>
  <c r="E384" i="3"/>
  <c r="G386" i="3"/>
  <c r="D382" i="3"/>
  <c r="E365" i="3"/>
  <c r="D365" i="3"/>
  <c r="F358" i="3"/>
  <c r="E358" i="3"/>
  <c r="E354" i="3" s="1"/>
  <c r="D358" i="3"/>
  <c r="E349" i="3"/>
  <c r="G350" i="3"/>
  <c r="D349" i="3"/>
  <c r="E339" i="3"/>
  <c r="G342" i="3"/>
  <c r="F329" i="3"/>
  <c r="E329" i="3"/>
  <c r="G334" i="3"/>
  <c r="D329" i="3"/>
  <c r="D328" i="3" s="1"/>
  <c r="F323" i="3"/>
  <c r="E323" i="3"/>
  <c r="D323" i="3"/>
  <c r="E309" i="3"/>
  <c r="E310" i="3"/>
  <c r="G315" i="3"/>
  <c r="F300" i="3"/>
  <c r="E300" i="3"/>
  <c r="E291" i="3" s="1"/>
  <c r="E290" i="3" s="1"/>
  <c r="D300" i="3"/>
  <c r="E275" i="3"/>
  <c r="D275" i="3"/>
  <c r="D274" i="3" s="1"/>
  <c r="F258" i="3"/>
  <c r="E240" i="3"/>
  <c r="F226" i="3"/>
  <c r="E226" i="3"/>
  <c r="G230" i="3"/>
  <c r="D226" i="3"/>
  <c r="D225" i="3" s="1"/>
  <c r="F212" i="3"/>
  <c r="E205" i="3"/>
  <c r="G207" i="3"/>
  <c r="D204" i="3"/>
  <c r="D203" i="3" s="1"/>
  <c r="F199" i="3"/>
  <c r="E199" i="3"/>
  <c r="G200" i="3"/>
  <c r="D198" i="3"/>
  <c r="D197" i="3" s="1"/>
  <c r="D199" i="3"/>
  <c r="D191" i="3"/>
  <c r="D190" i="3" s="1"/>
  <c r="F185" i="3"/>
  <c r="E183" i="3"/>
  <c r="E185" i="3"/>
  <c r="D184" i="3"/>
  <c r="D186" i="3"/>
  <c r="F175" i="3"/>
  <c r="E175" i="3"/>
  <c r="G179" i="3"/>
  <c r="D175" i="3"/>
  <c r="D174" i="3" s="1"/>
  <c r="F168" i="3"/>
  <c r="E168" i="3"/>
  <c r="G170" i="3"/>
  <c r="D168" i="3"/>
  <c r="F155" i="3"/>
  <c r="F156" i="3"/>
  <c r="E155" i="3"/>
  <c r="E156" i="3"/>
  <c r="G162" i="3"/>
  <c r="D155" i="3"/>
  <c r="D156" i="3"/>
  <c r="E139" i="3"/>
  <c r="G142" i="3"/>
  <c r="D138" i="3"/>
  <c r="D137" i="3" s="1"/>
  <c r="E123" i="3"/>
  <c r="D124" i="3"/>
  <c r="E116" i="3"/>
  <c r="G119" i="3"/>
  <c r="D115" i="3"/>
  <c r="D114" i="3" s="1"/>
  <c r="F103" i="3"/>
  <c r="D103" i="3"/>
  <c r="E91" i="3"/>
  <c r="G94" i="3"/>
  <c r="D90" i="3"/>
  <c r="E83" i="3"/>
  <c r="G86" i="3"/>
  <c r="D82" i="3"/>
  <c r="H82" i="3" s="1"/>
  <c r="E75" i="3"/>
  <c r="G78" i="3"/>
  <c r="D74" i="3"/>
  <c r="F45" i="3"/>
  <c r="H45" i="3" s="1"/>
  <c r="E45" i="3"/>
  <c r="F30" i="3"/>
  <c r="E30" i="3"/>
  <c r="G31" i="3"/>
  <c r="D29" i="3"/>
  <c r="D30" i="3"/>
  <c r="F21" i="3"/>
  <c r="E21" i="3"/>
  <c r="G22" i="3"/>
  <c r="D20" i="3"/>
  <c r="D19" i="3" s="1"/>
  <c r="D21" i="3"/>
  <c r="E13" i="3"/>
  <c r="G16" i="3"/>
  <c r="D12" i="3"/>
  <c r="D11" i="3" s="1"/>
  <c r="F500" i="3" l="1"/>
  <c r="F349" i="3"/>
  <c r="F309" i="3"/>
  <c r="H309" i="3" s="1"/>
  <c r="F275" i="3"/>
  <c r="H275" i="3" s="1"/>
  <c r="F391" i="3"/>
  <c r="H391" i="3" s="1"/>
  <c r="D10" i="3"/>
  <c r="H21" i="3"/>
  <c r="H30" i="3"/>
  <c r="H103" i="3"/>
  <c r="H156" i="3"/>
  <c r="H155" i="3"/>
  <c r="H168" i="3"/>
  <c r="H175" i="3"/>
  <c r="H199" i="3"/>
  <c r="H226" i="3"/>
  <c r="F274" i="3"/>
  <c r="H274" i="3" s="1"/>
  <c r="H300" i="3"/>
  <c r="H323" i="3"/>
  <c r="F319" i="3"/>
  <c r="H329" i="3"/>
  <c r="H349" i="3"/>
  <c r="F354" i="3"/>
  <c r="H358" i="3"/>
  <c r="H414" i="3"/>
  <c r="H443" i="3"/>
  <c r="H463" i="3"/>
  <c r="H480" i="3"/>
  <c r="H487" i="3"/>
  <c r="H493" i="3"/>
  <c r="H500" i="3"/>
  <c r="H521" i="3"/>
  <c r="H193" i="3"/>
  <c r="H508" i="3"/>
  <c r="F505" i="3"/>
  <c r="H505" i="3" s="1"/>
  <c r="F451" i="3"/>
  <c r="H452" i="3"/>
  <c r="H253" i="3"/>
  <c r="F241" i="3"/>
  <c r="H241" i="3" s="1"/>
  <c r="H16" i="3"/>
  <c r="F12" i="3"/>
  <c r="H12" i="3" s="1"/>
  <c r="H70" i="3"/>
  <c r="F66" i="3"/>
  <c r="H66" i="3" s="1"/>
  <c r="H78" i="3"/>
  <c r="F74" i="3"/>
  <c r="H74" i="3" s="1"/>
  <c r="H94" i="3"/>
  <c r="H119" i="3"/>
  <c r="F115" i="3"/>
  <c r="H115" i="3" s="1"/>
  <c r="H124" i="3"/>
  <c r="H142" i="3"/>
  <c r="F138" i="3"/>
  <c r="H138" i="3" s="1"/>
  <c r="H186" i="3"/>
  <c r="H207" i="3"/>
  <c r="F204" i="3"/>
  <c r="H204" i="3" s="1"/>
  <c r="H342" i="3"/>
  <c r="F338" i="3"/>
  <c r="H338" i="3" s="1"/>
  <c r="H386" i="3"/>
  <c r="F383" i="3"/>
  <c r="H383" i="3" s="1"/>
  <c r="H403" i="3"/>
  <c r="H424" i="3"/>
  <c r="F421" i="3"/>
  <c r="H421" i="3" s="1"/>
  <c r="H433" i="3"/>
  <c r="F428" i="3"/>
  <c r="H428" i="3" s="1"/>
  <c r="H530" i="3"/>
  <c r="F527" i="3"/>
  <c r="H527" i="3" s="1"/>
  <c r="H537" i="3"/>
  <c r="F534" i="3"/>
  <c r="H534" i="3" s="1"/>
  <c r="H544" i="3"/>
  <c r="F541" i="3"/>
  <c r="H541" i="3" s="1"/>
  <c r="F574" i="3"/>
  <c r="H576" i="3"/>
  <c r="G452" i="3"/>
  <c r="D451" i="3"/>
  <c r="D450" i="3" s="1"/>
  <c r="D449" i="3" s="1"/>
  <c r="E184" i="3"/>
  <c r="G184" i="3" s="1"/>
  <c r="F184" i="3"/>
  <c r="H184" i="3" s="1"/>
  <c r="G310" i="3"/>
  <c r="D413" i="3"/>
  <c r="D412" i="3" s="1"/>
  <c r="D411" i="3" s="1"/>
  <c r="G414" i="3"/>
  <c r="G487" i="3"/>
  <c r="D492" i="3"/>
  <c r="D491" i="3" s="1"/>
  <c r="G493" i="3"/>
  <c r="D499" i="3"/>
  <c r="D498" i="3" s="1"/>
  <c r="G500" i="3"/>
  <c r="E192" i="3"/>
  <c r="G193" i="3"/>
  <c r="F192" i="3"/>
  <c r="H192" i="3" s="1"/>
  <c r="E289" i="3"/>
  <c r="E288" i="3" s="1"/>
  <c r="F289" i="3"/>
  <c r="D167" i="3"/>
  <c r="D166" i="3" s="1"/>
  <c r="D290" i="3"/>
  <c r="D437" i="3"/>
  <c r="D436" i="3" s="1"/>
  <c r="F211" i="3"/>
  <c r="D65" i="3"/>
  <c r="D348" i="3"/>
  <c r="F550" i="3"/>
  <c r="H550" i="3" s="1"/>
  <c r="G555" i="3"/>
  <c r="E550" i="3"/>
  <c r="E12" i="3"/>
  <c r="E20" i="3"/>
  <c r="G21" i="3"/>
  <c r="F20" i="3"/>
  <c r="H20" i="3" s="1"/>
  <c r="D28" i="3"/>
  <c r="E29" i="3"/>
  <c r="G30" i="3"/>
  <c r="F29" i="3"/>
  <c r="H29" i="3" s="1"/>
  <c r="D39" i="3"/>
  <c r="D38" i="3" s="1"/>
  <c r="E39" i="3"/>
  <c r="G45" i="3"/>
  <c r="F38" i="3"/>
  <c r="F39" i="3"/>
  <c r="E66" i="3"/>
  <c r="D73" i="3"/>
  <c r="E74" i="3"/>
  <c r="F73" i="3"/>
  <c r="H73" i="3" s="1"/>
  <c r="D81" i="3"/>
  <c r="E82" i="3"/>
  <c r="D89" i="3"/>
  <c r="E90" i="3"/>
  <c r="E98" i="3"/>
  <c r="G103" i="3"/>
  <c r="D98" i="3"/>
  <c r="F98" i="3"/>
  <c r="H98" i="3" s="1"/>
  <c r="E115" i="3"/>
  <c r="D123" i="3"/>
  <c r="G124" i="3"/>
  <c r="E138" i="3"/>
  <c r="G139" i="3"/>
  <c r="G156" i="3"/>
  <c r="G155" i="3"/>
  <c r="E167" i="3"/>
  <c r="G168" i="3"/>
  <c r="F167" i="3"/>
  <c r="H167" i="3" s="1"/>
  <c r="E174" i="3"/>
  <c r="G174" i="3" s="1"/>
  <c r="G175" i="3"/>
  <c r="F174" i="3"/>
  <c r="H174" i="3" s="1"/>
  <c r="D183" i="3"/>
  <c r="H183" i="3" s="1"/>
  <c r="D185" i="3"/>
  <c r="H185" i="3" s="1"/>
  <c r="G186" i="3"/>
  <c r="E198" i="3"/>
  <c r="G199" i="3"/>
  <c r="F198" i="3"/>
  <c r="H198" i="3" s="1"/>
  <c r="E204" i="3"/>
  <c r="G205" i="3"/>
  <c r="D212" i="3"/>
  <c r="E212" i="3"/>
  <c r="G220" i="3"/>
  <c r="E225" i="3"/>
  <c r="G225" i="3" s="1"/>
  <c r="G226" i="3"/>
  <c r="F225" i="3"/>
  <c r="H225" i="3" s="1"/>
  <c r="D240" i="3"/>
  <c r="G241" i="3"/>
  <c r="G240" i="3"/>
  <c r="D258" i="3"/>
  <c r="H258" i="3" s="1"/>
  <c r="G259" i="3"/>
  <c r="E274" i="3"/>
  <c r="G275" i="3"/>
  <c r="E308" i="3"/>
  <c r="G309" i="3"/>
  <c r="F308" i="3"/>
  <c r="H308" i="3" s="1"/>
  <c r="D319" i="3"/>
  <c r="D318" i="3" s="1"/>
  <c r="E320" i="3"/>
  <c r="G323" i="3"/>
  <c r="E328" i="3"/>
  <c r="G328" i="3" s="1"/>
  <c r="G329" i="3"/>
  <c r="F328" i="3"/>
  <c r="H328" i="3" s="1"/>
  <c r="E338" i="3"/>
  <c r="E348" i="3"/>
  <c r="G349" i="3"/>
  <c r="F348" i="3"/>
  <c r="H348" i="3" s="1"/>
  <c r="D354" i="3"/>
  <c r="G358" i="3"/>
  <c r="D364" i="3"/>
  <c r="E364" i="3"/>
  <c r="G365" i="3"/>
  <c r="D381" i="3"/>
  <c r="E383" i="3"/>
  <c r="E390" i="3"/>
  <c r="G391" i="3"/>
  <c r="F390" i="3"/>
  <c r="H390" i="3" s="1"/>
  <c r="E396" i="3"/>
  <c r="F396" i="3"/>
  <c r="H396" i="3" s="1"/>
  <c r="E413" i="3"/>
  <c r="F413" i="3"/>
  <c r="E421" i="3"/>
  <c r="E428" i="3"/>
  <c r="E442" i="3"/>
  <c r="G442" i="3" s="1"/>
  <c r="G443" i="3"/>
  <c r="F442" i="3"/>
  <c r="H442" i="3" s="1"/>
  <c r="E450" i="3"/>
  <c r="F450" i="3"/>
  <c r="H450" i="3" s="1"/>
  <c r="D460" i="3"/>
  <c r="D459" i="3" s="1"/>
  <c r="E461" i="3"/>
  <c r="G463" i="3"/>
  <c r="F460" i="3"/>
  <c r="H460" i="3" s="1"/>
  <c r="D478" i="3"/>
  <c r="D479" i="3"/>
  <c r="E479" i="3"/>
  <c r="G480" i="3"/>
  <c r="F479" i="3"/>
  <c r="D486" i="3"/>
  <c r="D485" i="3" s="1"/>
  <c r="E486" i="3"/>
  <c r="F486" i="3"/>
  <c r="H486" i="3" s="1"/>
  <c r="E492" i="3"/>
  <c r="F492" i="3"/>
  <c r="H492" i="3" s="1"/>
  <c r="E499" i="3"/>
  <c r="F499" i="3"/>
  <c r="E505" i="3"/>
  <c r="D517" i="3"/>
  <c r="D516" i="3" s="1"/>
  <c r="E517" i="3"/>
  <c r="G521" i="3"/>
  <c r="F517" i="3"/>
  <c r="H517" i="3" s="1"/>
  <c r="E527" i="3"/>
  <c r="E541" i="3"/>
  <c r="D549" i="3"/>
  <c r="D571" i="3"/>
  <c r="D39" i="2"/>
  <c r="H39" i="2" s="1"/>
  <c r="D53" i="2"/>
  <c r="H53" i="2" s="1"/>
  <c r="D68" i="2"/>
  <c r="H479" i="3" l="1"/>
  <c r="F240" i="3"/>
  <c r="H413" i="3"/>
  <c r="H499" i="3"/>
  <c r="G479" i="3"/>
  <c r="G364" i="3"/>
  <c r="H39" i="3"/>
  <c r="G451" i="3"/>
  <c r="F257" i="3"/>
  <c r="D211" i="3"/>
  <c r="H211" i="3" s="1"/>
  <c r="H212" i="3"/>
  <c r="G123" i="3"/>
  <c r="H123" i="3"/>
  <c r="H38" i="3"/>
  <c r="D289" i="3"/>
  <c r="D288" i="3" s="1"/>
  <c r="H290" i="3"/>
  <c r="F288" i="3"/>
  <c r="H240" i="3"/>
  <c r="H574" i="3"/>
  <c r="F573" i="3"/>
  <c r="F89" i="3"/>
  <c r="H89" i="3" s="1"/>
  <c r="H90" i="3"/>
  <c r="H451" i="3"/>
  <c r="F353" i="3"/>
  <c r="H354" i="3"/>
  <c r="H319" i="3"/>
  <c r="D419" i="3"/>
  <c r="G320" i="3"/>
  <c r="G185" i="3"/>
  <c r="D154" i="3"/>
  <c r="G183" i="3"/>
  <c r="F191" i="3"/>
  <c r="H191" i="3" s="1"/>
  <c r="E191" i="3"/>
  <c r="G192" i="3"/>
  <c r="F210" i="3"/>
  <c r="D353" i="3"/>
  <c r="D347" i="3"/>
  <c r="D346" i="3" s="1"/>
  <c r="F549" i="3"/>
  <c r="H549" i="3" s="1"/>
  <c r="E549" i="3"/>
  <c r="G550" i="3"/>
  <c r="D548" i="3"/>
  <c r="F540" i="3"/>
  <c r="H540" i="3" s="1"/>
  <c r="E540" i="3"/>
  <c r="G540" i="3" s="1"/>
  <c r="G541" i="3"/>
  <c r="F533" i="3"/>
  <c r="H533" i="3" s="1"/>
  <c r="E533" i="3"/>
  <c r="G533" i="3" s="1"/>
  <c r="G534" i="3"/>
  <c r="F526" i="3"/>
  <c r="H526" i="3" s="1"/>
  <c r="E526" i="3"/>
  <c r="G526" i="3" s="1"/>
  <c r="G527" i="3"/>
  <c r="F516" i="3"/>
  <c r="H516" i="3" s="1"/>
  <c r="E516" i="3"/>
  <c r="G517" i="3"/>
  <c r="D515" i="3"/>
  <c r="F504" i="3"/>
  <c r="H504" i="3" s="1"/>
  <c r="E504" i="3"/>
  <c r="G504" i="3" s="1"/>
  <c r="G505" i="3"/>
  <c r="F498" i="3"/>
  <c r="H498" i="3" s="1"/>
  <c r="E498" i="3"/>
  <c r="G498" i="3" s="1"/>
  <c r="G499" i="3"/>
  <c r="F491" i="3"/>
  <c r="H491" i="3" s="1"/>
  <c r="E491" i="3"/>
  <c r="G491" i="3" s="1"/>
  <c r="G492" i="3"/>
  <c r="F485" i="3"/>
  <c r="H485" i="3" s="1"/>
  <c r="E485" i="3"/>
  <c r="G485" i="3" s="1"/>
  <c r="G486" i="3"/>
  <c r="F478" i="3"/>
  <c r="H478" i="3" s="1"/>
  <c r="E478" i="3"/>
  <c r="D477" i="3"/>
  <c r="F468" i="3"/>
  <c r="E468" i="3"/>
  <c r="F459" i="3"/>
  <c r="H459" i="3" s="1"/>
  <c r="E460" i="3"/>
  <c r="D458" i="3"/>
  <c r="F449" i="3"/>
  <c r="H449" i="3" s="1"/>
  <c r="E449" i="3"/>
  <c r="G449" i="3" s="1"/>
  <c r="G450" i="3"/>
  <c r="F427" i="3"/>
  <c r="H427" i="3" s="1"/>
  <c r="E427" i="3"/>
  <c r="G427" i="3" s="1"/>
  <c r="G428" i="3"/>
  <c r="F420" i="3"/>
  <c r="H420" i="3" s="1"/>
  <c r="E420" i="3"/>
  <c r="G421" i="3"/>
  <c r="D418" i="3"/>
  <c r="F412" i="3"/>
  <c r="H412" i="3" s="1"/>
  <c r="E412" i="3"/>
  <c r="G413" i="3"/>
  <c r="F395" i="3"/>
  <c r="H395" i="3" s="1"/>
  <c r="E395" i="3"/>
  <c r="G395" i="3" s="1"/>
  <c r="G396" i="3"/>
  <c r="F389" i="3"/>
  <c r="H389" i="3" s="1"/>
  <c r="E389" i="3"/>
  <c r="G389" i="3" s="1"/>
  <c r="G390" i="3"/>
  <c r="F382" i="3"/>
  <c r="H382" i="3" s="1"/>
  <c r="E382" i="3"/>
  <c r="G383" i="3"/>
  <c r="F347" i="3"/>
  <c r="E347" i="3"/>
  <c r="G348" i="3"/>
  <c r="F337" i="3"/>
  <c r="H337" i="3" s="1"/>
  <c r="E337" i="3"/>
  <c r="G337" i="3" s="1"/>
  <c r="G338" i="3"/>
  <c r="E319" i="3"/>
  <c r="D307" i="3"/>
  <c r="D306" i="3" s="1"/>
  <c r="G308" i="3"/>
  <c r="E257" i="3"/>
  <c r="G274" i="3"/>
  <c r="D257" i="3"/>
  <c r="H257" i="3" s="1"/>
  <c r="G258" i="3"/>
  <c r="E211" i="3"/>
  <c r="E210" i="3" s="1"/>
  <c r="G212" i="3"/>
  <c r="F203" i="3"/>
  <c r="H203" i="3" s="1"/>
  <c r="E203" i="3"/>
  <c r="G203" i="3" s="1"/>
  <c r="G204" i="3"/>
  <c r="F197" i="3"/>
  <c r="H197" i="3" s="1"/>
  <c r="E197" i="3"/>
  <c r="G197" i="3" s="1"/>
  <c r="G198" i="3"/>
  <c r="F166" i="3"/>
  <c r="H166" i="3" s="1"/>
  <c r="E166" i="3"/>
  <c r="G167" i="3"/>
  <c r="F137" i="3"/>
  <c r="H137" i="3" s="1"/>
  <c r="E137" i="3"/>
  <c r="G137" i="3" s="1"/>
  <c r="G138" i="3"/>
  <c r="F114" i="3"/>
  <c r="H114" i="3" s="1"/>
  <c r="E114" i="3"/>
  <c r="G114" i="3" s="1"/>
  <c r="G115" i="3"/>
  <c r="F97" i="3"/>
  <c r="D97" i="3"/>
  <c r="D37" i="3" s="1"/>
  <c r="E97" i="3"/>
  <c r="G98" i="3"/>
  <c r="E89" i="3"/>
  <c r="G89" i="3" s="1"/>
  <c r="G90" i="3"/>
  <c r="F81" i="3"/>
  <c r="H81" i="3" s="1"/>
  <c r="E81" i="3"/>
  <c r="G81" i="3" s="1"/>
  <c r="G82" i="3"/>
  <c r="E73" i="3"/>
  <c r="G73" i="3" s="1"/>
  <c r="G74" i="3"/>
  <c r="F65" i="3"/>
  <c r="E65" i="3"/>
  <c r="E38" i="3"/>
  <c r="G39" i="3"/>
  <c r="F28" i="3"/>
  <c r="H28" i="3" s="1"/>
  <c r="E28" i="3"/>
  <c r="G29" i="3"/>
  <c r="D27" i="3"/>
  <c r="F19" i="3"/>
  <c r="H19" i="3" s="1"/>
  <c r="E19" i="3"/>
  <c r="G19" i="3" s="1"/>
  <c r="G20" i="3"/>
  <c r="F11" i="3"/>
  <c r="H11" i="3" s="1"/>
  <c r="E11" i="3"/>
  <c r="G12" i="3"/>
  <c r="D51" i="2"/>
  <c r="H51" i="2" s="1"/>
  <c r="E23" i="1"/>
  <c r="E37" i="3" l="1"/>
  <c r="H288" i="3"/>
  <c r="G97" i="3"/>
  <c r="H347" i="3"/>
  <c r="D210" i="3"/>
  <c r="H210" i="3" s="1"/>
  <c r="F37" i="3"/>
  <c r="H37" i="3" s="1"/>
  <c r="H289" i="3"/>
  <c r="H65" i="3"/>
  <c r="H97" i="3"/>
  <c r="H353" i="3"/>
  <c r="F572" i="3"/>
  <c r="H573" i="3"/>
  <c r="E190" i="3"/>
  <c r="G190" i="3" s="1"/>
  <c r="G191" i="3"/>
  <c r="F190" i="3"/>
  <c r="H190" i="3" s="1"/>
  <c r="E10" i="3"/>
  <c r="G11" i="3"/>
  <c r="F10" i="3"/>
  <c r="H10" i="3" s="1"/>
  <c r="D9" i="3"/>
  <c r="E27" i="3"/>
  <c r="G27" i="3" s="1"/>
  <c r="G28" i="3"/>
  <c r="F27" i="3"/>
  <c r="H27" i="3" s="1"/>
  <c r="G38" i="3"/>
  <c r="G166" i="3"/>
  <c r="G210" i="3"/>
  <c r="G211" i="3"/>
  <c r="G257" i="3"/>
  <c r="E318" i="3"/>
  <c r="G319" i="3"/>
  <c r="F318" i="3"/>
  <c r="H318" i="3" s="1"/>
  <c r="G347" i="3"/>
  <c r="D345" i="3"/>
  <c r="E353" i="3"/>
  <c r="G354" i="3"/>
  <c r="E381" i="3"/>
  <c r="G381" i="3" s="1"/>
  <c r="G382" i="3"/>
  <c r="F381" i="3"/>
  <c r="H381" i="3" s="1"/>
  <c r="E411" i="3"/>
  <c r="G411" i="3" s="1"/>
  <c r="G412" i="3"/>
  <c r="F411" i="3"/>
  <c r="H411" i="3" s="1"/>
  <c r="E419" i="3"/>
  <c r="G420" i="3"/>
  <c r="F419" i="3"/>
  <c r="H419" i="3" s="1"/>
  <c r="D457" i="3"/>
  <c r="E459" i="3"/>
  <c r="G459" i="3" s="1"/>
  <c r="G460" i="3"/>
  <c r="F458" i="3"/>
  <c r="H458" i="3" s="1"/>
  <c r="D476" i="3"/>
  <c r="D36" i="3" s="1"/>
  <c r="E477" i="3"/>
  <c r="G478" i="3"/>
  <c r="F477" i="3"/>
  <c r="H477" i="3" s="1"/>
  <c r="D514" i="3"/>
  <c r="E515" i="3"/>
  <c r="G516" i="3"/>
  <c r="F515" i="3"/>
  <c r="H515" i="3" s="1"/>
  <c r="D547" i="3"/>
  <c r="E548" i="3"/>
  <c r="G549" i="3"/>
  <c r="F548" i="3"/>
  <c r="H548" i="3" s="1"/>
  <c r="D153" i="3" l="1"/>
  <c r="F154" i="3"/>
  <c r="F153" i="3" s="1"/>
  <c r="H153" i="3" s="1"/>
  <c r="E458" i="3"/>
  <c r="E457" i="3" s="1"/>
  <c r="E154" i="3"/>
  <c r="G154" i="3" s="1"/>
  <c r="F571" i="3"/>
  <c r="H571" i="3" s="1"/>
  <c r="H572" i="3"/>
  <c r="F547" i="3"/>
  <c r="H547" i="3" s="1"/>
  <c r="G548" i="3"/>
  <c r="E547" i="3"/>
  <c r="F514" i="3"/>
  <c r="H514" i="3" s="1"/>
  <c r="E514" i="3"/>
  <c r="G515" i="3"/>
  <c r="F476" i="3"/>
  <c r="H476" i="3" s="1"/>
  <c r="E476" i="3"/>
  <c r="G477" i="3"/>
  <c r="D475" i="3"/>
  <c r="F457" i="3"/>
  <c r="H457" i="3" s="1"/>
  <c r="G458" i="3"/>
  <c r="F418" i="3"/>
  <c r="E418" i="3"/>
  <c r="G419" i="3"/>
  <c r="G353" i="3"/>
  <c r="E346" i="3"/>
  <c r="F307" i="3"/>
  <c r="G318" i="3"/>
  <c r="E307" i="3"/>
  <c r="G37" i="3"/>
  <c r="D8" i="3"/>
  <c r="F9" i="3"/>
  <c r="H9" i="3" s="1"/>
  <c r="E9" i="3"/>
  <c r="G10" i="3"/>
  <c r="H154" i="3" l="1"/>
  <c r="E36" i="3"/>
  <c r="G36" i="3" s="1"/>
  <c r="H307" i="3"/>
  <c r="F306" i="3"/>
  <c r="H306" i="3" s="1"/>
  <c r="E8" i="3"/>
  <c r="G9" i="3"/>
  <c r="F8" i="3"/>
  <c r="H8" i="3" s="1"/>
  <c r="G307" i="3"/>
  <c r="E345" i="3"/>
  <c r="G345" i="3" s="1"/>
  <c r="G346" i="3"/>
  <c r="D35" i="3"/>
  <c r="E475" i="3"/>
  <c r="G476" i="3"/>
  <c r="F475" i="3"/>
  <c r="H475" i="3" s="1"/>
  <c r="E35" i="3" l="1"/>
  <c r="D7" i="3"/>
  <c r="E7" i="3"/>
  <c r="G8" i="3"/>
  <c r="H10" i="2"/>
  <c r="G7" i="3" l="1"/>
  <c r="G35" i="3"/>
  <c r="D44" i="2" l="1"/>
  <c r="H44" i="2" s="1"/>
  <c r="D66" i="2" l="1"/>
  <c r="D56" i="2"/>
  <c r="D55" i="2"/>
  <c r="D54" i="2"/>
  <c r="H54" i="2" s="1"/>
  <c r="D50" i="2"/>
  <c r="H50" i="2" s="1"/>
  <c r="D46" i="2"/>
  <c r="D41" i="2"/>
  <c r="D36" i="2"/>
  <c r="H36" i="2" s="1"/>
  <c r="D35" i="2"/>
  <c r="H35" i="2" s="1"/>
  <c r="D34" i="2"/>
  <c r="H34" i="2" s="1"/>
  <c r="D45" i="2" l="1"/>
  <c r="H45" i="2" s="1"/>
  <c r="H46" i="2"/>
  <c r="D37" i="2"/>
  <c r="H37" i="2" s="1"/>
  <c r="D52" i="2"/>
  <c r="D33" i="2"/>
  <c r="H33" i="2" s="1"/>
  <c r="D62" i="2"/>
  <c r="D47" i="2"/>
  <c r="H47" i="2" s="1"/>
  <c r="D60" i="2" l="1"/>
  <c r="D59" i="2" s="1"/>
  <c r="E14" i="1" s="1"/>
  <c r="F28" i="2" l="1"/>
  <c r="E28" i="2"/>
  <c r="D28" i="2"/>
  <c r="F23" i="1" l="1"/>
  <c r="F14" i="2"/>
  <c r="F27" i="2"/>
  <c r="E27" i="2"/>
  <c r="E14" i="2"/>
  <c r="F17" i="2"/>
  <c r="E17" i="2"/>
  <c r="F20" i="2"/>
  <c r="E20" i="2"/>
  <c r="H66" i="2"/>
  <c r="F9" i="2" l="1"/>
  <c r="H52" i="2"/>
  <c r="E9" i="2"/>
  <c r="H59" i="2" l="1"/>
  <c r="H62" i="2"/>
  <c r="F10" i="1"/>
  <c r="F12" i="1" s="1"/>
  <c r="G14" i="1"/>
  <c r="F14" i="1"/>
  <c r="G10" i="1"/>
  <c r="G12" i="1" s="1"/>
  <c r="F13" i="1" l="1"/>
  <c r="F15" i="1" s="1"/>
  <c r="F16" i="1" s="1"/>
  <c r="F25" i="1" s="1"/>
  <c r="G13" i="1"/>
  <c r="G15" i="1" s="1"/>
  <c r="G16" i="1" s="1"/>
  <c r="G25" i="1" s="1"/>
  <c r="D27" i="2"/>
  <c r="E11" i="1" s="1"/>
  <c r="D17" i="2" l="1"/>
  <c r="H17" i="2" s="1"/>
  <c r="G18" i="2"/>
  <c r="G17" i="2" l="1"/>
  <c r="I15" i="1"/>
  <c r="I14" i="1"/>
  <c r="I13" i="1"/>
  <c r="G23" i="2"/>
  <c r="G22" i="2"/>
  <c r="G21" i="2"/>
  <c r="G19" i="2"/>
  <c r="D14" i="2" l="1"/>
  <c r="D20" i="2"/>
  <c r="H20" i="2" s="1"/>
  <c r="D9" i="2" l="1"/>
  <c r="H9" i="2" s="1"/>
  <c r="H14" i="2"/>
  <c r="G14" i="2"/>
  <c r="G20" i="2"/>
  <c r="G10" i="2"/>
  <c r="G65" i="2" l="1"/>
  <c r="G51" i="2"/>
  <c r="G53" i="2"/>
  <c r="G42" i="2"/>
  <c r="G39" i="2"/>
  <c r="G63" i="2"/>
  <c r="G54" i="2"/>
  <c r="D43" i="2"/>
  <c r="G44" i="2"/>
  <c r="G64" i="2"/>
  <c r="G38" i="2"/>
  <c r="G48" i="2"/>
  <c r="G40" i="2"/>
  <c r="G46" i="2"/>
  <c r="G34" i="2"/>
  <c r="G35" i="2"/>
  <c r="G36" i="2"/>
  <c r="D32" i="2" l="1"/>
  <c r="H32" i="2" s="1"/>
  <c r="H43" i="2"/>
  <c r="G62" i="2"/>
  <c r="G43" i="2"/>
  <c r="G50" i="2"/>
  <c r="G47" i="2"/>
  <c r="G37" i="2"/>
  <c r="G45" i="2"/>
  <c r="G52" i="2"/>
  <c r="G33" i="2"/>
  <c r="G59" i="2" l="1"/>
  <c r="G32" i="2"/>
  <c r="E13" i="1"/>
  <c r="H14" i="1" l="1"/>
  <c r="H13" i="1"/>
  <c r="E15" i="1"/>
  <c r="H15" i="1" l="1"/>
  <c r="G28" i="2" l="1"/>
  <c r="G27" i="2" l="1"/>
  <c r="H11" i="1"/>
  <c r="G9" i="2" l="1"/>
  <c r="E10" i="1"/>
  <c r="E12" i="1" l="1"/>
  <c r="H10" i="1"/>
  <c r="E16" i="1" l="1"/>
  <c r="E25" i="1" s="1"/>
  <c r="H12" i="1"/>
  <c r="F365" i="3"/>
  <c r="H365" i="3" s="1"/>
  <c r="F364" i="3" l="1"/>
  <c r="H364" i="3" l="1"/>
  <c r="F346" i="3"/>
  <c r="F345" i="3" l="1"/>
  <c r="H345" i="3" s="1"/>
  <c r="H346" i="3"/>
  <c r="F36" i="3"/>
  <c r="H36" i="3" l="1"/>
  <c r="F35" i="3"/>
  <c r="H35" i="3" l="1"/>
  <c r="F7" i="3"/>
  <c r="H7" i="3" s="1"/>
</calcChain>
</file>

<file path=xl/sharedStrings.xml><?xml version="1.0" encoding="utf-8"?>
<sst xmlns="http://schemas.openxmlformats.org/spreadsheetml/2006/main" count="704" uniqueCount="336">
  <si>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4/3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</si>
  <si>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5/4</t>
    </r>
  </si>
  <si>
    <r>
      <rPr>
        <b/>
        <sz val="8.5"/>
        <rFont val="Times New Roman"/>
        <family val="1"/>
      </rPr>
      <t>A.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RASHODA</t>
    </r>
  </si>
  <si>
    <r>
      <rPr>
        <sz val="8.5"/>
        <rFont val="Times New Roman"/>
        <family val="1"/>
      </rPr>
      <t>PRIHODI POSLOVANJA</t>
    </r>
  </si>
  <si>
    <r>
      <rPr>
        <sz val="8.5"/>
        <rFont val="Times New Roman"/>
        <family val="1"/>
      </rPr>
      <t>PRIHODI OD PRODAJE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</si>
  <si>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PRIHODI</t>
    </r>
  </si>
  <si>
    <r>
      <rPr>
        <sz val="8.5"/>
        <rFont val="Times New Roman"/>
        <family val="1"/>
      </rPr>
      <t>RASHODI POSLOVANJA</t>
    </r>
  </si>
  <si>
    <r>
      <rPr>
        <sz val="8.5"/>
        <rFont val="Times New Roman"/>
        <family val="1"/>
      </rPr>
      <t>RASHODI ZA NABAVU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</si>
  <si>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</si>
  <si>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b/>
        <sz val="8.5"/>
        <rFont val="Times New Roman"/>
        <family val="1"/>
      </rPr>
      <t>RAZLIKA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VIŠAK/MANJAK</t>
    </r>
  </si>
  <si>
    <r>
      <rPr>
        <b/>
        <sz val="8.5"/>
        <rFont val="Times New Roman"/>
        <family val="1"/>
      </rPr>
      <t>B.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FINANCIRANJA</t>
    </r>
  </si>
  <si>
    <r>
      <rPr>
        <sz val="8.5"/>
        <rFont val="Times New Roman"/>
        <family val="1"/>
      </rPr>
      <t>PRIMICI OD FINANCIJSKE IMOVINE I ZADUŽIVANJA</t>
    </r>
  </si>
  <si>
    <r>
      <rPr>
        <sz val="8.5"/>
        <rFont val="Times New Roman"/>
        <family val="1"/>
      </rPr>
      <t>IZDACI ZA FINANCIJSKU IMOVINU I OTPLATE ZAJMOV</t>
    </r>
  </si>
  <si>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</t>
    </r>
  </si>
  <si>
    <r>
      <rPr>
        <b/>
        <sz val="8.5"/>
        <rFont val="Times New Roman"/>
        <family val="1"/>
      </rPr>
      <t>C.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</si>
  <si>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8.5"/>
        <rFont val="Times New Roman"/>
        <family val="1"/>
      </rPr>
      <t>VLASTITI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IZVORI</t>
    </r>
  </si>
  <si>
    <r>
      <rPr>
        <b/>
        <sz val="8.5"/>
        <rFont val="Times New Roman"/>
        <family val="1"/>
      </rPr>
      <t>VIŠAK/MANJAK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+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FINANCIRANJE+RASPOLOŽIVA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</si>
  <si>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13.5"/>
        <rFont val="Times New Roman"/>
        <family val="1"/>
      </rPr>
      <t>OPĆINA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DRAGALIĆ</t>
    </r>
  </si>
  <si>
    <r>
      <rPr>
        <b/>
        <sz val="12"/>
        <rFont val="Times New Roman"/>
        <family val="1"/>
      </rPr>
      <t>OPĆI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DIO</t>
    </r>
  </si>
  <si>
    <r>
      <rPr>
        <b/>
        <sz val="9"/>
        <rFont val="Times New Roman"/>
        <family val="1"/>
      </rPr>
      <t>A.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RAČUN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RASHODA</t>
    </r>
  </si>
  <si>
    <r>
      <rPr>
        <b/>
        <sz val="9"/>
        <rFont val="Times New Roman"/>
        <family val="1"/>
      </rPr>
      <t>6.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POSLOVANJA</t>
    </r>
  </si>
  <si>
    <r>
      <rPr>
        <b/>
        <sz val="5"/>
        <rFont val="Times New Roman"/>
        <family val="1"/>
      </rPr>
      <t>BROJ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KONTA</t>
    </r>
  </si>
  <si>
    <r>
      <rPr>
        <b/>
        <sz val="7.5"/>
        <rFont val="Times New Roman"/>
        <family val="1"/>
      </rPr>
      <t>VRSTA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PRIHODA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/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RASHODA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</si>
  <si>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</si>
  <si>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poreza</t>
    </r>
  </si>
  <si>
    <r>
      <rPr>
        <sz val="8.5"/>
        <rFont val="Times New Roman"/>
        <family val="1"/>
      </rPr>
      <t>Porezi na imovinu</t>
    </r>
  </si>
  <si>
    <r>
      <rPr>
        <sz val="8.5"/>
        <rFont val="Times New Roman"/>
        <family val="1"/>
      </rPr>
      <t>Porezi na robu i usluge</t>
    </r>
  </si>
  <si>
    <r>
      <rPr>
        <b/>
        <sz val="8.5"/>
        <rFont val="Times New Roman"/>
        <family val="1"/>
      </rPr>
      <t>Pomoći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inozemstva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(darovnice)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subjekata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unutar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opće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države</t>
    </r>
  </si>
  <si>
    <r>
      <rPr>
        <sz val="8.5"/>
        <rFont val="Times New Roman"/>
        <family val="1"/>
      </rPr>
      <t>Pomoći iz proračuna</t>
    </r>
  </si>
  <si>
    <r>
      <rPr>
        <sz val="8.5"/>
        <rFont val="Times New Roman"/>
        <family val="1"/>
      </rPr>
      <t>Pomoći od ostalih subj. unutar opće države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</si>
  <si>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</si>
  <si>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financijske imovine</t>
    </r>
  </si>
  <si>
    <r>
      <rPr>
        <sz val="8.5"/>
        <rFont val="Times New Roman"/>
        <family val="1"/>
      </rPr>
      <t>Prihodi od nefinancijske 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</si>
  <si>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administrativnih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pristojbi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posebnim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propisim</t>
    </r>
  </si>
  <si>
    <r>
      <rPr>
        <sz val="8.5"/>
        <rFont val="Times New Roman"/>
        <family val="1"/>
      </rPr>
      <t>Prihodi po posebnim propisima</t>
    </r>
  </si>
  <si>
    <r>
      <rPr>
        <sz val="8.5"/>
        <rFont val="Times New Roman"/>
        <family val="1"/>
      </rPr>
      <t>Komunalni doprinosi i naknade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</si>
  <si>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</si>
  <si>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</si>
  <si>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prodaje materijalne imov. - prirodnih bogatstava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</si>
  <si>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</si>
  <si>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zaposlene</t>
    </r>
  </si>
  <si>
    <r>
      <rPr>
        <sz val="7.5"/>
        <rFont val="Times New Roman"/>
        <family val="1"/>
      </rPr>
      <t>Plaće (Bruto)</t>
    </r>
  </si>
  <si>
    <r>
      <rPr>
        <sz val="8.5"/>
        <rFont val="Times New Roman"/>
        <family val="1"/>
      </rPr>
      <t>Ostali rashodi za zaposlene</t>
    </r>
  </si>
  <si>
    <r>
      <rPr>
        <b/>
        <sz val="8.5"/>
        <rFont val="Times New Roman"/>
        <family val="1"/>
      </rPr>
      <t>Materijalni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</si>
  <si>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Naknade troškova zaposlenima</t>
    </r>
  </si>
  <si>
    <r>
      <rPr>
        <sz val="8.5"/>
        <rFont val="Times New Roman"/>
        <family val="1"/>
      </rPr>
      <t>Rashodi za materijal i energiju</t>
    </r>
  </si>
  <si>
    <r>
      <rPr>
        <sz val="8.5"/>
        <rFont val="Times New Roman"/>
        <family val="1"/>
      </rPr>
      <t>Rashodi za usluge</t>
    </r>
  </si>
  <si>
    <r>
      <rPr>
        <sz val="7.5"/>
        <rFont val="Times New Roman"/>
        <family val="1"/>
      </rPr>
      <t>Naknade troškova osobama izvan radnog odnosa</t>
    </r>
  </si>
  <si>
    <r>
      <rPr>
        <sz val="8.5"/>
        <rFont val="Times New Roman"/>
        <family val="1"/>
      </rPr>
      <t>Ostali nespomenuti rashodi poslovanja</t>
    </r>
  </si>
  <si>
    <r>
      <rPr>
        <b/>
        <sz val="8.5"/>
        <rFont val="Times New Roman"/>
        <family val="1"/>
      </rPr>
      <t>Financijski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</si>
  <si>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Ostali financijski rashodi</t>
    </r>
  </si>
  <si>
    <r>
      <rPr>
        <b/>
        <sz val="8.5"/>
        <rFont val="Times New Roman"/>
        <family val="1"/>
      </rPr>
      <t>Subvencije</t>
    </r>
  </si>
  <si>
    <r>
      <rPr>
        <sz val="8.5"/>
        <rFont val="Times New Roman"/>
        <family val="1"/>
      </rPr>
      <t>Subvencije trg. društv., poljopr. i obrtnicima izvan javnog sektora</t>
    </r>
  </si>
  <si>
    <r>
      <rPr>
        <b/>
        <sz val="7.5"/>
        <rFont val="Times New Roman"/>
        <family val="1"/>
      </rPr>
      <t>Pomoći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dane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inoz.i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unutar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općeg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proračuna</t>
    </r>
  </si>
  <si>
    <r>
      <rPr>
        <sz val="7.5"/>
        <rFont val="Times New Roman"/>
        <family val="1"/>
      </rPr>
      <t>Pomoći unutar općeg proračuna</t>
    </r>
  </si>
  <si>
    <r>
      <rPr>
        <b/>
        <sz val="8.5"/>
        <rFont val="Times New Roman"/>
        <family val="1"/>
      </rPr>
      <t>Naknade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građanima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kućanstvima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temelju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osiguranja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druge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naknade</t>
    </r>
  </si>
  <si>
    <r>
      <rPr>
        <sz val="8.5"/>
        <rFont val="Times New Roman"/>
        <family val="1"/>
      </rPr>
      <t>Ostale naknade građanima i kućanstvima iz proračuna</t>
    </r>
  </si>
  <si>
    <r>
      <rPr>
        <b/>
        <sz val="8.5"/>
        <rFont val="Times New Roman"/>
        <family val="1"/>
      </rPr>
      <t>Ostali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</si>
  <si>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Tekuće donacije</t>
    </r>
  </si>
  <si>
    <r>
      <rPr>
        <sz val="8.5"/>
        <rFont val="Times New Roman"/>
        <family val="1"/>
      </rPr>
      <t>Kapitalne donacije</t>
    </r>
  </si>
  <si>
    <r>
      <rPr>
        <sz val="7.5"/>
        <rFont val="Times New Roman"/>
        <family val="1"/>
      </rPr>
      <t>Kazne, penali i naknade štete</t>
    </r>
  </si>
  <si>
    <r>
      <rPr>
        <sz val="8.5"/>
        <rFont val="Times New Roman"/>
        <family val="1"/>
      </rPr>
      <t>Izvanredni rashodi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</si>
  <si>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</si>
  <si>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dugotrajne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</si>
  <si>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Građevinski objekti</t>
    </r>
  </si>
  <si>
    <r>
      <rPr>
        <sz val="8.5"/>
        <rFont val="Times New Roman"/>
        <family val="1"/>
      </rPr>
      <t>Postrojenja i oprema</t>
    </r>
  </si>
  <si>
    <r>
      <rPr>
        <sz val="8.5"/>
        <rFont val="Times New Roman"/>
        <family val="1"/>
      </rPr>
      <t>Nematerijalna proizvedena imovina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</si>
  <si>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dodatna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ulaganja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nefinancijskoj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imovini</t>
    </r>
  </si>
  <si>
    <r>
      <rPr>
        <sz val="8.5"/>
        <rFont val="Times New Roman"/>
        <family val="1"/>
      </rPr>
      <t>Dodatna ulaganja na građevinskim objektima</t>
    </r>
  </si>
  <si>
    <r>
      <rPr>
        <b/>
        <sz val="11"/>
        <rFont val="Times New Roman"/>
        <family val="1"/>
      </rPr>
      <t>II</t>
    </r>
    <r>
      <rPr>
        <sz val="11"/>
        <rFont val="Times New Roman"/>
        <family val="1"/>
      </rPr>
      <t xml:space="preserve">  </t>
    </r>
    <r>
      <rPr>
        <b/>
        <sz val="11"/>
        <rFont val="Times New Roman"/>
        <family val="1"/>
      </rPr>
      <t>POSEBNI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DIO</t>
    </r>
  </si>
  <si>
    <r>
      <rPr>
        <b/>
        <sz val="4.5"/>
        <rFont val="Times New Roman"/>
        <family val="1"/>
      </rPr>
      <t>BROJ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RAČUNA</t>
    </r>
  </si>
  <si>
    <r>
      <rPr>
        <b/>
        <sz val="11"/>
        <rFont val="Times New Roman"/>
        <family val="1"/>
      </rPr>
      <t>VRSTA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RASHODA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IZDATKA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</si>
  <si>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4/3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</si>
  <si>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5/4</t>
    </r>
  </si>
  <si>
    <r>
      <rPr>
        <b/>
        <sz val="9.5"/>
        <rFont val="Times New Roman"/>
        <family val="1"/>
      </rPr>
      <t>UKUPNO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IZDACI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</si>
  <si>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VIJEĆE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</si>
  <si>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Predstavničko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tijelo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</si>
  <si>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</si>
  <si>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poslovanja</t>
    </r>
  </si>
  <si>
    <r>
      <rPr>
        <b/>
        <sz val="9.5"/>
        <rFont val="Times New Roman"/>
        <family val="1"/>
      </rPr>
      <t>Materijalni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</si>
  <si>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nespomenuti rashodi poslovanja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</si>
  <si>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Vijeće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nacionalnih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manjina</t>
    </r>
  </si>
  <si>
    <r>
      <rPr>
        <b/>
        <sz val="9.5"/>
        <rFont val="Times New Roman"/>
        <family val="1"/>
      </rPr>
      <t>Ostali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</si>
  <si>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Tekuće donacije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</si>
  <si>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političkih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stranaka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</si>
  <si>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funkcije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stranaka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</si>
  <si>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</si>
  <si>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</si>
  <si>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Javna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uprava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administracija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</si>
  <si>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zaposlene</t>
    </r>
  </si>
  <si>
    <r>
      <rPr>
        <sz val="9.5"/>
        <rFont val="Times New Roman"/>
        <family val="1"/>
      </rPr>
      <t>Plaće (Bruto)</t>
    </r>
  </si>
  <si>
    <r>
      <rPr>
        <sz val="9.5"/>
        <rFont val="Times New Roman"/>
        <family val="1"/>
      </rPr>
      <t>Ostali rashodi za zaposlene</t>
    </r>
  </si>
  <si>
    <r>
      <rPr>
        <sz val="9.5"/>
        <rFont val="Times New Roman"/>
        <family val="1"/>
      </rPr>
      <t>Doprinosi na plaće</t>
    </r>
  </si>
  <si>
    <r>
      <rPr>
        <sz val="9.5"/>
        <rFont val="Times New Roman"/>
        <family val="1"/>
      </rPr>
      <t>Naknade troškova zaposlenima</t>
    </r>
  </si>
  <si>
    <r>
      <rPr>
        <sz val="9.5"/>
        <rFont val="Times New Roman"/>
        <family val="1"/>
      </rPr>
      <t>Rashodi za materijal i energiju</t>
    </r>
  </si>
  <si>
    <r>
      <rPr>
        <sz val="9.5"/>
        <rFont val="Times New Roman"/>
        <family val="1"/>
      </rPr>
      <t>Rashodi za usluge</t>
    </r>
  </si>
  <si>
    <r>
      <rPr>
        <sz val="9.5"/>
        <rFont val="Times New Roman"/>
        <family val="1"/>
      </rPr>
      <t>Naknade troš.osobama izvan radnog odnosa</t>
    </r>
  </si>
  <si>
    <r>
      <rPr>
        <b/>
        <sz val="9.5"/>
        <rFont val="Times New Roman"/>
        <family val="1"/>
      </rPr>
      <t>Financijski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</si>
  <si>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financ.rashodi - bank.usl.i platni promet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</si>
  <si>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TEKUĆA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PRIČUVA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</si>
  <si>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Izvanredni rashodi - proračunska pričuva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</si>
  <si>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</si>
  <si>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LOKALNA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AKCIJSKA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GRUPA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(LAG)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</si>
  <si>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RADOVI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</si>
  <si>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UREDSKI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NAMJEŠTAJ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INFORMATIZACIJA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</si>
  <si>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</si>
  <si>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</si>
  <si>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Postrojenja i oprema</t>
    </r>
  </si>
  <si>
    <r>
      <rPr>
        <sz val="9.5"/>
        <rFont val="Times New Roman"/>
        <family val="1"/>
      </rPr>
      <t>Nematerijalna proizvedena imovina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</si>
  <si>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SANACIJA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RATOM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RAZRUŠENIH
</t>
    </r>
    <r>
      <rPr>
        <b/>
        <sz val="9.5"/>
        <rFont val="Times New Roman"/>
        <family val="1"/>
      </rPr>
      <t>DOMOVA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</si>
  <si>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dodat.na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nefin.imov</t>
    </r>
  </si>
  <si>
    <r>
      <rPr>
        <sz val="9.5"/>
        <rFont val="Times New Roman"/>
        <family val="1"/>
      </rPr>
      <t>Dodatna ulaganja na građevinskim objektima</t>
    </r>
  </si>
  <si>
    <r>
      <rPr>
        <sz val="9.5"/>
        <rFont val="Times New Roman"/>
        <family val="1"/>
      </rPr>
      <t>Građevinski objekti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</si>
  <si>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</si>
  <si>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</si>
  <si>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</si>
  <si>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NERAZVRSTANIH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</si>
  <si>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T100403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GROBLJA</t>
    </r>
  </si>
  <si>
    <r>
      <rPr>
        <sz val="9.5"/>
        <rFont val="Times New Roman"/>
        <family val="1"/>
      </rPr>
      <t>Nematerijalna proizvedena imovina-projekt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</si>
  <si>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sustava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vodoopskrbe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odvodnje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</si>
  <si>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KANALIZACIJE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</si>
  <si>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VODOVODA</t>
    </r>
  </si>
  <si>
    <r>
      <rPr>
        <b/>
        <sz val="9.5"/>
        <rFont val="Times New Roman"/>
        <family val="1"/>
      </rPr>
      <t>Pomoći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inoz.i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unutar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</si>
  <si>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Pomoći unutar općeg proračuna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</si>
  <si>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</si>
  <si>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Rashodi za nabavku proiz.dogot.imovin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</si>
  <si>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P1009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poljoprivrede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</si>
  <si>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POLJSKIH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PUTEVA</t>
    </r>
  </si>
  <si>
    <r>
      <rPr>
        <sz val="9.5"/>
        <rFont val="Times New Roman"/>
        <family val="1"/>
      </rPr>
      <t>Rashodi za usluge - usluge tekućeg i inv.održ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</si>
  <si>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POTICAJNE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MJERE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UNAPREĐENJE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POLJOPR</t>
    </r>
  </si>
  <si>
    <r>
      <rPr>
        <sz val="9.5"/>
        <rFont val="Times New Roman"/>
        <family val="1"/>
      </rPr>
      <t>Subvencije poljoprivrednicim</t>
    </r>
  </si>
  <si>
    <r>
      <rPr>
        <sz val="9.5"/>
        <rFont val="Times New Roman"/>
        <family val="1"/>
      </rPr>
      <t>Kazne, penali i naknade štete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</si>
  <si>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ČIŠĆENJE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MREŽE</t>
    </r>
  </si>
  <si>
    <r>
      <rPr>
        <sz val="9.5"/>
        <rFont val="Times New Roman"/>
        <family val="1"/>
      </rPr>
      <t>Rashodi za usluge – usluge tekućeg i inv. održavanja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</si>
  <si>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</si>
  <si>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DJEČJEG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VRTIĆA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</si>
  <si>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</si>
  <si>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</si>
  <si>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</si>
  <si>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PROGRAMI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</si>
  <si>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A101102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PRIJEVOZA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UČENIKA
</t>
    </r>
    <r>
      <rPr>
        <b/>
        <sz val="9.5"/>
        <rFont val="Times New Roman"/>
        <family val="1"/>
      </rPr>
      <t>SREDNJIH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</si>
  <si>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Nak.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temelju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osig.i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dr.nak.</t>
    </r>
  </si>
  <si>
    <r>
      <rPr>
        <sz val="9.5"/>
        <rFont val="Times New Roman"/>
        <family val="1"/>
      </rPr>
      <t>Ostale naknade građanima i kućanstvima 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</si>
  <si>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KNJIGA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ZA
</t>
    </r>
    <r>
      <rPr>
        <b/>
        <sz val="9.5"/>
        <rFont val="Times New Roman"/>
        <family val="1"/>
      </rPr>
      <t>UČENIKE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O.Š.</t>
    </r>
  </si>
  <si>
    <r>
      <rPr>
        <sz val="9.5"/>
        <rFont val="Times New Roman"/>
        <family val="1"/>
      </rPr>
      <t>Ostale naknade građanima i kućan. iz proračuna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</si>
  <si>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ŠKOLSKO-SPORTSKE
</t>
    </r>
    <r>
      <rPr>
        <b/>
        <sz val="9.5"/>
        <rFont val="Times New Roman"/>
        <family val="1"/>
      </rPr>
      <t>DVORANE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DRAGALIĆ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</si>
  <si>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visokog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</si>
  <si>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STIPENDIRANJE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STUDENATA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</si>
  <si>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civilnog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društva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</si>
  <si>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KULTURI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</si>
  <si>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08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Rekreacija,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kultura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religija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</si>
  <si>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PROIZAŠLE
</t>
    </r>
    <r>
      <rPr>
        <b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DOMOVINSKOG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</si>
  <si>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ORGANIZACIJA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SKRB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DJECI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</si>
  <si>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ADAPTACIJA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CRKVE</t>
    </r>
  </si>
  <si>
    <r>
      <rPr>
        <sz val="9.5"/>
        <rFont val="Times New Roman"/>
        <family val="1"/>
      </rPr>
      <t>Kapitalne donacije</t>
    </r>
  </si>
  <si>
    <r>
      <rPr>
        <b/>
        <sz val="9.5"/>
        <rFont val="Times New Roman"/>
        <family val="1"/>
      </rPr>
      <t>Subvencije</t>
    </r>
  </si>
  <si>
    <r>
      <rPr>
        <sz val="9.5"/>
        <rFont val="Times New Roman"/>
        <family val="1"/>
      </rPr>
      <t>Subvencije trg.druš.polj.i obrtnicima izvan javnog sektora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</si>
  <si>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sporta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</si>
  <si>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POTREBE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SPORTU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</si>
  <si>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OBJEKTE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</si>
  <si>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Organiziranje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provođenje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zaštite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spašavanja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</si>
  <si>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</si>
  <si>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sigurnost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</si>
  <si>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OPREMA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</si>
  <si>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</si>
  <si>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VATROGASNOG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</si>
  <si>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</si>
  <si>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sz val="9.5"/>
        <rFont val="Times New Roman"/>
        <family val="1"/>
      </rPr>
      <t>Građevinski objekt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</si>
  <si>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nefinancijske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</si>
  <si>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proizvedene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dugotrajne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</si>
  <si>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sz val="9.5"/>
        <rFont val="Times New Roman"/>
        <family val="1"/>
      </rPr>
      <t>Rashodi za mat. i energ.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</si>
  <si>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socijalne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skrbi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novčanih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pomoći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</si>
  <si>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POMOĆ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KUĆANSTVIMA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SOCIJALNO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UGROŽENIM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GRAĐANIMA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</si>
  <si>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zaštita</t>
    </r>
  </si>
  <si>
    <r>
      <rPr>
        <sz val="9.5"/>
        <rFont val="Times New Roman"/>
        <family val="1"/>
      </rPr>
      <t>Ostale naknade građanima i kućan.iz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</si>
  <si>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POTPORE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NOVOROĐENO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DIJETE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</si>
  <si>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</si>
  <si>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KRIŽ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</si>
  <si>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Dodatne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usluge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zdravstvu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preventiva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</si>
  <si>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Zdravstv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</si>
  <si>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K101701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AMBULANTE</t>
    </r>
  </si>
  <si>
    <r>
      <rPr>
        <sz val="9.5"/>
        <rFont val="Times New Roman"/>
        <family val="1"/>
      </rPr>
      <t>Pomoći proračunskim korisnicima drugih proračuna</t>
    </r>
  </si>
  <si>
    <t>Pomoći proračunskim korisnicima drugih proračuna</t>
  </si>
  <si>
    <t>Doprinosi na plaće</t>
  </si>
  <si>
    <t>Administrativne (upravne) pristojbe</t>
  </si>
  <si>
    <t>Tekuće donacije</t>
  </si>
  <si>
    <t>Ostali rashodi</t>
  </si>
  <si>
    <t>Rashodi poslovanja</t>
  </si>
  <si>
    <r>
      <rPr>
        <b/>
        <sz val="10"/>
        <rFont val="Arial"/>
        <family val="2"/>
      </rPr>
      <t>FUNKCIJSKA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KLASIFIKACIJA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05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  <charset val="238"/>
      </rPr>
      <t>Zaštita okoliša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</si>
  <si>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I ADAPTACIJA </t>
    </r>
    <r>
      <rPr>
        <b/>
        <sz val="9.5"/>
        <rFont val="Times New Roman"/>
        <family val="1"/>
      </rPr>
      <t>MRTVAČNICA</t>
    </r>
  </si>
  <si>
    <t>Glava 02  JEDINSTVENI UPRAVNI ODJEL</t>
  </si>
  <si>
    <t>Glava 01  OPĆINSKO VIJEĆE</t>
  </si>
  <si>
    <t>Materijalna imovina-prirodna bogatstva</t>
  </si>
  <si>
    <t>Rashodi za nabavu neproizvedene dugotrajne imovine</t>
  </si>
  <si>
    <t>Kapitalne pomoći</t>
  </si>
  <si>
    <t>Nematerijalna proizvedena imovina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</si>
  <si>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06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Usluge unapređenja stanovanja i zajednice</t>
    </r>
  </si>
  <si>
    <t>KAPITALNI PROJEKT – K101801 : DOKUMENTI PROSTORNOG UREĐENJA</t>
  </si>
  <si>
    <t>Pomoći unutar općeg proračuna</t>
  </si>
  <si>
    <t>Rashodi za nabavu nefinanc.imovine</t>
  </si>
  <si>
    <t>Postrojenje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</si>
  <si>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A</t>
    </r>
    <r>
      <rPr>
        <b/>
        <sz val="9.5"/>
        <rFont val="Times New Roman"/>
        <family val="1"/>
      </rPr>
      <t>101305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INFORMIRANJE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GRAĐANA</t>
    </r>
  </si>
  <si>
    <t>3.</t>
  </si>
  <si>
    <t>4.</t>
  </si>
  <si>
    <t>5.</t>
  </si>
  <si>
    <r>
      <rPr>
        <b/>
        <i/>
        <sz val="9.5"/>
        <rFont val="Times New Roman"/>
        <family val="1"/>
        <charset val="238"/>
      </rPr>
      <t>PROGRAM</t>
    </r>
    <r>
      <rPr>
        <i/>
        <sz val="9.5"/>
        <rFont val="Times New Roman"/>
        <family val="1"/>
        <charset val="238"/>
      </rPr>
      <t xml:space="preserve">  </t>
    </r>
    <r>
      <rPr>
        <b/>
        <i/>
        <sz val="9.5"/>
        <rFont val="Times New Roman"/>
        <family val="1"/>
        <charset val="238"/>
      </rPr>
      <t>-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P1018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:</t>
    </r>
    <r>
      <rPr>
        <i/>
        <sz val="9.5"/>
        <rFont val="Times New Roman"/>
        <family val="1"/>
        <charset val="238"/>
      </rPr>
      <t xml:space="preserve"> Prostorno uređenje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</si>
  <si>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POKLON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PAKETIĆI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DIJECU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</si>
  <si>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P1010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predškolskog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odgoja</t>
    </r>
  </si>
  <si>
    <t>AKTIVNOST – A101002 : BORAVAK DJECE U VRTIĆU</t>
  </si>
  <si>
    <t>OPĆINA DRAGALIĆ</t>
  </si>
  <si>
    <t>Rashodi za materijal i energiju</t>
  </si>
  <si>
    <t>Rashodi za dodatna ulaganja na nefinancijskoj imovini</t>
  </si>
  <si>
    <t>Dodatna ulaganja na građevinskim objektima</t>
  </si>
  <si>
    <t>6. PRIHODI POSLOVANJA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</si>
  <si>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</si>
  <si>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</si>
  <si>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</si>
  <si>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</si>
  <si>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3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VLASTITI PRIHODI -iznajmljivanje opreme služnost..</t>
    </r>
  </si>
  <si>
    <t>Prihodi od prodaje materijalne imov. - kuće i stanovi</t>
  </si>
  <si>
    <t>Glava 03  KOMUNALNA INFRASTRUKTURA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</si>
  <si>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.4.</t>
    </r>
    <r>
      <rPr>
        <b/>
        <sz val="9.5"/>
        <rFont val="Times New Roman"/>
        <family val="1"/>
      </rPr>
      <t xml:space="preserve"> PRIHODI ZA POSEBNE NAMJENE - Komunalna naknada</t>
    </r>
  </si>
  <si>
    <t>Izvor 4.2. PRIHODI ZA POSEBNE NAMJENE - Komunalni doprinos</t>
  </si>
  <si>
    <t>Izvor 4.1. PRIHODI ZA POSEBNE NAMJENE - Šumski doprinos</t>
  </si>
  <si>
    <t>Glava 04 GOSPODARSTVO</t>
  </si>
  <si>
    <t>Glava 05  JAVNE USTANOVE PREDŠKOLSKOG ODGOJA I OBRAZOVANJA</t>
  </si>
  <si>
    <t>Glava 06  PROGRAMSKA DJELATNOST KULTURE</t>
  </si>
  <si>
    <t>Glava 07  PROGRAMSKA DJELATNOST SPORTA</t>
  </si>
  <si>
    <t>Glava 08  VATROGASTVO I CIVILNA ZAŠTITA</t>
  </si>
  <si>
    <t>KAPITALNI PROJEKT – K101503 : DOKUMENTI SUSTAVA CIVILNE ZAŠTITE</t>
  </si>
  <si>
    <t>Glava 09  PROGRAMSKA DJELATNOST SOCIJALNE SKRBI</t>
  </si>
  <si>
    <t>Glava 10  JAVNE POTREBE I USLUGE U ZDRAVSTVU</t>
  </si>
  <si>
    <t>Glava 11  UNAPREĐENJE STANOVANJA I ZAJEDNICE</t>
  </si>
  <si>
    <t>Izvor 5.3. TEKUĆE POMOĆI - županijski proračun</t>
  </si>
  <si>
    <t>Izvor 4.3. PRIHODI ZA POSEBNE NAMJENE - Prihodi od legalizacije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</si>
  <si>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PRIHODI ZA OPĆE NAMJENE - Šumski doprinos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</si>
  <si>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Zaštita okoliša</t>
    </r>
  </si>
  <si>
    <t>Nematerijalna proizvedena imovina - projekti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</si>
  <si>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 IZGRADNJA JAVNE POVRŠINE (TRG)</t>
    </r>
  </si>
  <si>
    <t>Postorjenje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</si>
  <si>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SUFINANCIRANJE KOMUNALNOG REDARA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</si>
  <si>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osnovnošk.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srednješkolskog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</si>
  <si>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ADMINISTR.,TEHNIČKO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STRUČNO OSOBLJE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</si>
  <si>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ZGRADA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RED.KORIŠTENJE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</si>
  <si>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  <charset val="238"/>
      </rPr>
      <t>Građenje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objekata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</si>
  <si>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 ODRŽAVANJE 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RASVJETE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</si>
  <si>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TEKUĆE POMOĆI HZZ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</si>
  <si>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</si>
  <si>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t>Kazne , penali i naknade šteta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</si>
  <si>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</si>
  <si>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12.5"/>
        <rFont val="Times New Roman"/>
        <family val="1"/>
      </rPr>
      <t>OPĆINA</t>
    </r>
    <r>
      <rPr>
        <sz val="12.5"/>
        <rFont val="Times New Roman"/>
        <family val="1"/>
      </rPr>
      <t xml:space="preserve"> </t>
    </r>
    <r>
      <rPr>
        <b/>
        <sz val="12.5"/>
        <rFont val="Times New Roman"/>
        <family val="1"/>
      </rPr>
      <t>DRAGALIĆ; OIB:19465604393</t>
    </r>
  </si>
  <si>
    <t>Rashodi za dodatna ulag.na nefin.imov</t>
  </si>
  <si>
    <t>Dodatna ulaganja na postrojenju i opremi</t>
  </si>
  <si>
    <t>Izvor 4.1. PRIHODI ZA OPĆE NAMJENE - Šumski doprinos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</si>
  <si>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b/>
        <sz val="9.5"/>
        <rFont val="Times New Roman"/>
        <family val="1"/>
      </rPr>
      <t xml:space="preserve"> - Zdravstvo </t>
    </r>
  </si>
  <si>
    <t>Rashodi za usluge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</si>
  <si>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b/>
        <sz val="9.5"/>
        <rFont val="Times New Roman"/>
        <family val="1"/>
      </rPr>
      <t xml:space="preserve"> - Ekonomski poslovi 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</si>
  <si>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 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</si>
  <si>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GRADIŠKA-PROGRAM PREDŠKOLSKOG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OBRAZOVANJA-PREDŠKOLA</t>
    </r>
  </si>
  <si>
    <t>Pomoći dane u inoz.i unutar općeg proračuna</t>
  </si>
  <si>
    <t xml:space="preserve">Izvor 3.3. Prihod od prodaje nefinancijske imovine </t>
  </si>
  <si>
    <t>Izvor 9.1. Prijenos sredstava iz prethodnih godina</t>
  </si>
  <si>
    <r>
      <t>Izvor</t>
    </r>
    <r>
      <rPr>
        <b/>
        <sz val="9.5"/>
        <rFont val="Times New Roman"/>
        <family val="1"/>
        <charset val="1"/>
      </rPr>
      <t xml:space="preserve"> 9.1. Prijenos sredstava iz prethodnih godina</t>
    </r>
  </si>
  <si>
    <r>
      <rPr>
        <b/>
        <sz val="8"/>
        <rFont val="Times New Roman"/>
        <family val="1"/>
      </rPr>
      <t>REPUBLIKA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HRVATSKA</t>
    </r>
  </si>
  <si>
    <t>BRODSKO POSAVSKA ŽUPANIJA</t>
  </si>
  <si>
    <r>
      <rPr>
        <b/>
        <sz val="8"/>
        <rFont val="Times New Roman"/>
        <family val="1"/>
      </rPr>
      <t>PREDSJEDNICA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OPĆINSKOG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VIJEĆA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</si>
  <si>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P1001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Donošenje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mjera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djelokr.</t>
    </r>
    <r>
      <rPr>
        <sz val="9.5"/>
        <rFont val="Times New Roman"/>
        <family val="1"/>
      </rPr>
      <t>P</t>
    </r>
    <r>
      <rPr>
        <b/>
        <i/>
        <sz val="9.5"/>
        <rFont val="Times New Roman"/>
        <family val="1"/>
      </rPr>
      <t>redst.tijela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 mjesne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samoupr.</t>
    </r>
  </si>
  <si>
    <t>AKTIVNOST - A100405: DEZINSKECIJA I DERATIZACIJA</t>
  </si>
  <si>
    <t>AKTIVNOST – A100406 : ZBRINJAVANJE PASA LUTALICA</t>
  </si>
  <si>
    <t>AKTIVNOST – A100407 : ODRŽAVANJE JAVNE ODVODNJE OBORINSKIH VODA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</si>
  <si>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CIVILNA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ZAŠTITA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</si>
  <si>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 xml:space="preserve">Zakup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</si>
  <si>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5.4. Državni proračun - Fiskalno izravnanje</t>
    </r>
  </si>
  <si>
    <t>Naknade troškova zaposlenima</t>
  </si>
  <si>
    <t>Izvor 5.6. Državni proračun -  SDUDM</t>
  </si>
  <si>
    <t>Izvor 5.4. Državni proračun - Fiskalno izravnanje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</si>
  <si>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</si>
  <si>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DODATNA 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DRUŠTVENI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 DRAGALIĆ</t>
    </r>
  </si>
  <si>
    <r>
      <rPr>
        <b/>
        <sz val="9"/>
        <rFont val="Times New Roman"/>
        <family val="1"/>
      </rPr>
      <t>KAPITALNI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PROJEKT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–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K101702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KAPITALNE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POMOĆI OB NG
ZDRAVSTVENIM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USTANOVAMA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KORISNICIMA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DRUGIH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PRORAČUNA</t>
    </r>
  </si>
  <si>
    <t>KAPITALNI PROJEKT – K100503 : IZGRADNJA GARAŽE I OSTAVA</t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</si>
  <si>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  <r>
      <rPr>
        <sz val="10"/>
        <color rgb="FF000000"/>
        <rFont val="Times New Roman"/>
        <charset val="204"/>
      </rPr>
      <t>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</si>
  <si>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 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</si>
  <si>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  <r>
      <rPr>
        <sz val="10"/>
        <color rgb="FF000000"/>
        <rFont val="Times New Roman"/>
        <charset val="204"/>
      </rPr>
      <t>ine</t>
    </r>
  </si>
  <si>
    <t>Rashodi za usluge - usluge tekućeg i inv.održ - nadzor građenja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</si>
  <si>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</t>
    </r>
    <r>
      <rPr>
        <sz val="10"/>
        <color rgb="FF000000"/>
        <rFont val="Times New Roman"/>
        <charset val="204"/>
      </rPr>
      <t>I</t>
    </r>
  </si>
  <si>
    <t>AKTIVNOST – A100904 : PODMIRENJE DIJELA TROŠKOVA U VEZI S PROVEDBOM ZAKONA O POLJOPRIVREDNOM ZEMLJIŠTU</t>
  </si>
  <si>
    <r>
      <rPr>
        <b/>
        <sz val="7.5"/>
        <rFont val="Times New Roman"/>
        <family val="1"/>
      </rPr>
      <t>PLAN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2024.</t>
    </r>
    <r>
      <rPr>
        <sz val="7.5"/>
        <rFont val="Times New Roman"/>
        <family val="1"/>
      </rPr>
      <t xml:space="preserve"> u EUR</t>
    </r>
  </si>
  <si>
    <t>Kazne, upravne mjere i ostali prihodi</t>
  </si>
  <si>
    <t>Ostali prihodi - kazne</t>
  </si>
  <si>
    <t>Izvor 5.2.  DRŽAVNI PRORAČUN - kapitalne pomoći</t>
  </si>
  <si>
    <t>Izvor 5.7. Pomoći iz gradskih proračuna</t>
  </si>
  <si>
    <t>Izvor 5.8. Pomoći iz općinskih proračuna</t>
  </si>
  <si>
    <t xml:space="preserve">Izvor  3.3. Prihod od prodaje nefinancijske imovine </t>
  </si>
  <si>
    <t>Izvor  4.8. PRIHOD ZA POSEBNE NAMJENE – Naknada od prenamjene polj. z</t>
  </si>
  <si>
    <t>Izvor  5.4. Državni proračun - Fiskalno izravnanje</t>
  </si>
  <si>
    <r>
      <t>Izvor</t>
    </r>
    <r>
      <rPr>
        <b/>
        <sz val="9.5"/>
        <rFont val="Times New Roman"/>
        <family val="1"/>
        <charset val="1"/>
      </rPr>
      <t xml:space="preserve">  9.1. Prijenos sredstava iz prethodnih godina</t>
    </r>
  </si>
  <si>
    <t>Izvor  5.4. Drtžavni proračun - Fiskalno izravnanje</t>
  </si>
  <si>
    <t>"Proračun Općine Dragalić za 2024.godinu sastoji se od: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</si>
  <si>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3</t>
    </r>
    <r>
      <rPr>
        <b/>
        <sz val="9.5"/>
        <rFont val="Arial"/>
        <family val="2"/>
      </rPr>
      <t>.2.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 - Prijenos sredstava iz predhodnih god.</t>
    </r>
  </si>
  <si>
    <t>Plan za  2024.                         u  €</t>
  </si>
  <si>
    <t>Izvor 3.4. Administrativne pristojbe</t>
  </si>
  <si>
    <t>Izvor 3.5.  Ostali prihodi - kazne</t>
  </si>
  <si>
    <t>Pomoći unutar općeg proračuna   32959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</si>
  <si>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4.7.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Koncesija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</si>
  <si>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t>Povećanje / Smanjenje</t>
  </si>
  <si>
    <t>Novi Plan za 2024.g.</t>
  </si>
  <si>
    <t>Novi Plan za 2024.</t>
  </si>
  <si>
    <r>
      <rPr>
        <b/>
        <sz val="8"/>
        <rFont val="Times New Roman"/>
        <family val="1"/>
      </rPr>
      <t>Plan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za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2024.</t>
    </r>
  </si>
  <si>
    <t>Porez na dohodak</t>
  </si>
  <si>
    <t>U članku 2. prihodi i rashodi te primici i izdaci po ekonomskoj klasifikaciji utvrđuje se u Računu prihoda i rashoda i Računu financiranja za 2024. godinu kako slijedi:</t>
  </si>
  <si>
    <t>Članak 2.</t>
  </si>
  <si>
    <t>Članak 1.</t>
  </si>
  <si>
    <t>OPĆI DIO</t>
  </si>
  <si>
    <r>
      <rPr>
        <b/>
        <sz val="13.5"/>
        <rFont val="Times New Roman"/>
        <family val="1"/>
      </rPr>
      <t>1. IZMJENE I DOPUNE PRORAČUNA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OPĆINE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DRAGALIĆ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ZA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2024.</t>
    </r>
  </si>
  <si>
    <t>Izvor 4.2. PRIHODI ZA POSEBNE NAMJENE - komunalni doprinos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</si>
  <si>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4.9.</t>
    </r>
    <r>
      <rPr>
        <b/>
        <sz val="9.5"/>
        <rFont val="Times New Roman"/>
        <family val="1"/>
      </rPr>
      <t xml:space="preserve"> PRIHODI PO POSEBNIM PROPISIMA - Vodni doprinos (8%)</t>
    </r>
  </si>
  <si>
    <t>Rashodi za usluge - ostale intelektualne (predstava)</t>
  </si>
  <si>
    <r>
      <rPr>
        <b/>
        <sz val="9"/>
        <rFont val="Times New Roman"/>
        <family val="1"/>
      </rPr>
      <t>KAPITALNI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PROJEKT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–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K100304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KAPITALNE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POMOĆI DRŽAVNOM ARHIVU SB
ZDRAVSTVENIM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USTANOVAMA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KORISNICIMA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DRUGIH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PRORAČUNA</t>
    </r>
  </si>
  <si>
    <t>TEKUĆI PROJEKT – T100701: NABAVKE KOMUNALNE OPREME I UREĐAJA I IZOBRAZBENE AKTIVNOSTI</t>
  </si>
  <si>
    <t>1. IZMJENE I DOPUNE PRORAČUNA OPĆINE DRAGALIĆ ZA 2024. GODINU</t>
  </si>
  <si>
    <r>
      <rPr>
        <b/>
        <sz val="10"/>
        <rFont val="Times New Roman"/>
        <family val="1"/>
      </rPr>
      <t>7.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PRIHODI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OD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PRODAJE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NEFINANCIJSKE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IMOVINE</t>
    </r>
  </si>
  <si>
    <t>3. RAHODI POSLOVANJA</t>
  </si>
  <si>
    <t>4. RASHODI ZA NABAVU NEFINANCIJSKE IMOVINE</t>
  </si>
  <si>
    <r>
      <t xml:space="preserve">Rashodi i izdaci u Proračunu, u iznosu </t>
    </r>
    <r>
      <rPr>
        <b/>
        <sz val="10"/>
        <rFont val="Times New Roman"/>
        <family val="1"/>
      </rPr>
      <t>2.218.980,20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€</t>
    </r>
    <r>
      <rPr>
        <sz val="10"/>
        <rFont val="Times New Roman"/>
        <family val="1"/>
        <charset val="238"/>
      </rPr>
      <t xml:space="preserve">  raspoređuju se po organizacijskoj, ekonomskoj i programskoj klasifikaciji u Posebnom dijelu Proračuna kako slijedi:</t>
    </r>
  </si>
  <si>
    <r>
      <rPr>
        <b/>
        <sz val="11"/>
        <rFont val="Times New Roman"/>
        <family val="1"/>
      </rPr>
      <t>1. IZMJENE I DOPUNE PRORAČUNA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OPĆINE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DRAGALIĆ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ZA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2024.</t>
    </r>
  </si>
  <si>
    <t>Članak 3.</t>
  </si>
  <si>
    <t xml:space="preserve">  Raspodjela prihoda i stavljanje sredstava na raspolaganje vršit će se u pravilu ravnomjerno tijekom godine na sve korisnike sredstava i to prema dinamici ostvarivanja prihoda odnosno prema rokovima doospijeća plaćanja obveza za koje su sredstva osigurana u Proračunu.</t>
  </si>
  <si>
    <t xml:space="preserve"> Članak 4.</t>
  </si>
  <si>
    <t>OPĆINSKO VIJEĆE</t>
  </si>
  <si>
    <t>Rashodi za usluge - usluge tekućeg i inv.održ</t>
  </si>
  <si>
    <t>Ove Izmjene i dopune Proračuna stupaju na snagu danom objavljivanja u "Službenom glasniku".</t>
  </si>
  <si>
    <r>
      <rPr>
        <b/>
        <sz val="8"/>
        <rFont val="Arial"/>
        <family val="2"/>
      </rPr>
      <t>Dragalić,</t>
    </r>
    <r>
      <rPr>
        <b/>
        <sz val="8"/>
        <rFont val="Times New Roman"/>
        <family val="1"/>
      </rPr>
      <t xml:space="preserve"> 01</t>
    </r>
    <r>
      <rPr>
        <b/>
        <sz val="8"/>
        <rFont val="Arial"/>
        <family val="2"/>
      </rPr>
      <t>.10.2024.</t>
    </r>
  </si>
  <si>
    <t>Na temelju članka 46. Zakona o proračunu ("Narodne novine", broj 144/21) i članka 34. stavak 1., podstavak 4. Statuta Općine Dragalić ("Službeni glasnik", broj 3/18, 4/21 i 3/24) OPĆINSKO VIJEĆE OPĆINE DRAGALIĆ na  22. sjednici održanoj  01.10.2024. godine donijelo je</t>
  </si>
  <si>
    <t>URBROJ: 2178-27-03-24-2</t>
  </si>
  <si>
    <r>
      <rPr>
        <b/>
        <sz val="8"/>
        <rFont val="Arial"/>
        <family val="2"/>
      </rPr>
      <t>KLASA:</t>
    </r>
    <r>
      <rPr>
        <b/>
        <sz val="8"/>
        <rFont val="Times New Roman"/>
        <family val="1"/>
      </rPr>
      <t xml:space="preserve"> </t>
    </r>
    <r>
      <rPr>
        <b/>
        <sz val="8"/>
        <rFont val="Times New Roman"/>
        <family val="2"/>
        <charset val="238"/>
      </rPr>
      <t>400-01/24-01/03</t>
    </r>
  </si>
  <si>
    <t xml:space="preserve">                                                                                                                                                                                                  Vesna Peterlik,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</si>
</sst>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"/>
    <numFmt numFmtId="165" formatCode="#,##0.00_ ;\-#,##0.00\ "/>
  </numFmts>
  <fonts count="89" x14ac:knownFonts="1">
    <font>
      <sz val="10"/>
      <color rgb="FF000000"/>
      <name val="Times New Roman"/>
      <charset val="204"/>
    </font>
    <font>
      <b/>
      <sz val="8.5"/>
      <color rgb="FF000000"/>
      <name val="Times New Roman"/>
      <family val="2"/>
    </font>
    <font>
      <sz val="8.5"/>
      <color rgb="FF000000"/>
      <name val="Times New Roman"/>
      <family val="2"/>
    </font>
    <font>
      <sz val="8.5"/>
      <name val="Times New Roman"/>
      <family val="1"/>
      <charset val="238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sz val="7.5"/>
      <name val="Times New Roman"/>
      <family val="1"/>
      <charset val="238"/>
    </font>
    <font>
      <b/>
      <sz val="8.5"/>
      <name val="Times New Roman"/>
      <family val="1"/>
      <charset val="238"/>
    </font>
    <font>
      <sz val="8"/>
      <name val="Times New Roman"/>
      <family val="1"/>
      <charset val="238"/>
    </font>
    <font>
      <b/>
      <sz val="9.5"/>
      <color rgb="FF000000"/>
      <name val="Times New Roman"/>
      <family val="2"/>
    </font>
    <font>
      <sz val="9.5"/>
      <name val="Times New Roman"/>
      <family val="1"/>
      <charset val="238"/>
    </font>
    <font>
      <sz val="9.5"/>
      <color rgb="FF000000"/>
      <name val="Times New Roman"/>
      <family val="2"/>
    </font>
    <font>
      <b/>
      <sz val="9.5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13.5"/>
      <name val="Times New Roman"/>
      <family val="1"/>
    </font>
    <font>
      <sz val="13.5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12.5"/>
      <name val="Times New Roman"/>
      <family val="1"/>
    </font>
    <font>
      <sz val="12.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4.5"/>
      <name val="Times New Roman"/>
      <family val="1"/>
    </font>
    <font>
      <sz val="4.5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b/>
      <i/>
      <sz val="9.5"/>
      <name val="Times New Roman"/>
      <family val="1"/>
    </font>
    <font>
      <b/>
      <sz val="9.5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7.5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sz val="9.5"/>
      <name val="Times New Roman"/>
      <family val="1"/>
      <charset val="238"/>
    </font>
    <font>
      <b/>
      <sz val="9.5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i/>
      <sz val="9.5"/>
      <name val="Times New Roman"/>
      <family val="1"/>
      <charset val="238"/>
    </font>
    <font>
      <b/>
      <i/>
      <sz val="9.5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9.5"/>
      <name val="Times New Roman"/>
      <family val="2"/>
      <charset val="238"/>
    </font>
    <font>
      <sz val="9.5"/>
      <name val="Times New Roman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2"/>
    </font>
    <font>
      <sz val="9.5"/>
      <name val="Times New Roman"/>
      <family val="2"/>
      <charset val="204"/>
    </font>
    <font>
      <sz val="10"/>
      <color indexed="8"/>
      <name val="Times New Roman"/>
      <family val="1"/>
      <charset val="238"/>
    </font>
    <font>
      <b/>
      <sz val="9.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2"/>
      <charset val="238"/>
    </font>
    <font>
      <sz val="10"/>
      <color rgb="FFC00000"/>
      <name val="Times New Roman"/>
      <family val="1"/>
      <charset val="238"/>
    </font>
    <font>
      <sz val="10"/>
      <color indexed="8"/>
      <name val="Times New Roman"/>
      <family val="1"/>
      <charset val="204"/>
    </font>
    <font>
      <b/>
      <sz val="9.5"/>
      <name val="Times New Roman"/>
      <family val="2"/>
      <charset val="204"/>
    </font>
    <font>
      <b/>
      <sz val="9.5"/>
      <name val="Arial"/>
      <family val="2"/>
      <charset val="1"/>
    </font>
    <font>
      <b/>
      <sz val="9.5"/>
      <name val="Times New Roman"/>
      <family val="1"/>
      <charset val="1"/>
    </font>
    <font>
      <b/>
      <sz val="11"/>
      <color rgb="FF000000"/>
      <name val="Times New Roman"/>
      <family val="2"/>
    </font>
    <font>
      <b/>
      <sz val="8"/>
      <color rgb="FF000000"/>
      <name val="Times New Roman"/>
      <family val="1"/>
      <charset val="238"/>
    </font>
    <font>
      <b/>
      <sz val="6.5"/>
      <name val="Times New Roman"/>
      <family val="1"/>
      <charset val="238"/>
    </font>
    <font>
      <sz val="10"/>
      <color theme="3" tint="0.39997558519241921"/>
      <name val="Times New Roman"/>
      <family val="1"/>
      <charset val="238"/>
    </font>
    <font>
      <sz val="10"/>
      <color rgb="FF000000"/>
      <name val="Times New Roman"/>
      <family val="2"/>
      <charset val="204"/>
    </font>
    <font>
      <sz val="8.5"/>
      <name val="Times New Roman"/>
      <family val="2"/>
    </font>
    <font>
      <b/>
      <sz val="9"/>
      <color rgb="FF000000"/>
      <name val="Times New Roman"/>
      <family val="1"/>
      <charset val="238"/>
    </font>
    <font>
      <b/>
      <sz val="13.5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9999FF"/>
      </patternFill>
    </fill>
    <fill>
      <patternFill patternType="solid">
        <fgColor rgb="FF00CCFF"/>
      </patternFill>
    </fill>
    <fill>
      <patternFill patternType="solid">
        <fgColor rgb="FF00FFFF"/>
      </patternFill>
    </fill>
    <fill>
      <patternFill patternType="solid">
        <fgColor rgb="FF00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3" fontId="61" fillId="0" borderId="0" applyFont="0" applyFill="0" applyBorder="0" applyAlignment="0" applyProtection="0"/>
    <xf numFmtId="0" fontId="74" fillId="0" borderId="0"/>
  </cellStyleXfs>
  <cellXfs count="576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" fontId="2" fillId="0" borderId="1" xfId="0" applyNumberFormat="1" applyFont="1" applyBorder="1" applyAlignment="1">
      <alignment horizontal="left" vertical="top" shrinkToFit="1"/>
    </xf>
    <xf numFmtId="4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4" fontId="1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indent="12"/>
    </xf>
    <xf numFmtId="164" fontId="4" fillId="0" borderId="1" xfId="0" applyNumberFormat="1" applyFont="1" applyBorder="1" applyAlignment="1">
      <alignment horizontal="center" vertical="top" shrinkToFit="1"/>
    </xf>
    <xf numFmtId="1" fontId="1" fillId="3" borderId="1" xfId="0" applyNumberFormat="1" applyFont="1" applyFill="1" applyBorder="1" applyAlignment="1">
      <alignment horizontal="left" vertical="top" shrinkToFit="1"/>
    </xf>
    <xf numFmtId="4" fontId="1" fillId="3" borderId="1" xfId="0" applyNumberFormat="1" applyFont="1" applyFill="1" applyBorder="1" applyAlignment="1">
      <alignment horizontal="right" vertical="top" shrinkToFit="1"/>
    </xf>
    <xf numFmtId="1" fontId="1" fillId="3" borderId="1" xfId="0" applyNumberFormat="1" applyFont="1" applyFill="1" applyBorder="1" applyAlignment="1">
      <alignment horizontal="right" vertical="top" shrinkToFit="1"/>
    </xf>
    <xf numFmtId="1" fontId="1" fillId="0" borderId="1" xfId="0" applyNumberFormat="1" applyFont="1" applyBorder="1" applyAlignment="1">
      <alignment horizontal="left" vertical="top" shrinkToFit="1"/>
    </xf>
    <xf numFmtId="1" fontId="5" fillId="0" borderId="1" xfId="0" applyNumberFormat="1" applyFont="1" applyBorder="1" applyAlignment="1">
      <alignment horizontal="left" vertical="top" shrinkToFit="1"/>
    </xf>
    <xf numFmtId="1" fontId="4" fillId="0" borderId="1" xfId="0" applyNumberFormat="1" applyFont="1" applyBorder="1" applyAlignment="1">
      <alignment horizontal="left" vertical="top" shrinkToFit="1"/>
    </xf>
    <xf numFmtId="4" fontId="9" fillId="4" borderId="1" xfId="0" applyNumberFormat="1" applyFont="1" applyFill="1" applyBorder="1" applyAlignment="1">
      <alignment horizontal="right" vertical="top" shrinkToFit="1"/>
    </xf>
    <xf numFmtId="1" fontId="9" fillId="4" borderId="1" xfId="0" applyNumberFormat="1" applyFont="1" applyFill="1" applyBorder="1" applyAlignment="1">
      <alignment horizontal="right" vertical="top" shrinkToFit="1"/>
    </xf>
    <xf numFmtId="4" fontId="9" fillId="6" borderId="1" xfId="0" applyNumberFormat="1" applyFont="1" applyFill="1" applyBorder="1" applyAlignment="1">
      <alignment horizontal="right" vertical="top" shrinkToFit="1"/>
    </xf>
    <xf numFmtId="1" fontId="9" fillId="6" borderId="1" xfId="0" applyNumberFormat="1" applyFont="1" applyFill="1" applyBorder="1" applyAlignment="1">
      <alignment horizontal="right" vertical="top" shrinkToFit="1"/>
    </xf>
    <xf numFmtId="1" fontId="9" fillId="7" borderId="1" xfId="0" applyNumberFormat="1" applyFont="1" applyFill="1" applyBorder="1" applyAlignment="1">
      <alignment horizontal="right" vertical="top" shrinkToFit="1"/>
    </xf>
    <xf numFmtId="1" fontId="9" fillId="0" borderId="1" xfId="0" applyNumberFormat="1" applyFont="1" applyBorder="1" applyAlignment="1">
      <alignment horizontal="center" vertical="top" shrinkToFit="1"/>
    </xf>
    <xf numFmtId="1" fontId="11" fillId="0" borderId="1" xfId="0" applyNumberFormat="1" applyFont="1" applyBorder="1" applyAlignment="1">
      <alignment horizontal="center" vertical="top" shrinkToFit="1"/>
    </xf>
    <xf numFmtId="1" fontId="9" fillId="0" borderId="7" xfId="0" applyNumberFormat="1" applyFont="1" applyBorder="1" applyAlignment="1">
      <alignment horizontal="center" vertical="top" shrinkToFit="1"/>
    </xf>
    <xf numFmtId="1" fontId="11" fillId="0" borderId="7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1" fontId="43" fillId="0" borderId="2" xfId="0" applyNumberFormat="1" applyFont="1" applyBorder="1" applyAlignment="1">
      <alignment horizontal="center" vertical="top" shrinkToFit="1"/>
    </xf>
    <xf numFmtId="1" fontId="11" fillId="8" borderId="1" xfId="0" applyNumberFormat="1" applyFont="1" applyFill="1" applyBorder="1" applyAlignment="1">
      <alignment horizontal="right" vertical="top" shrinkToFit="1"/>
    </xf>
    <xf numFmtId="0" fontId="0" fillId="8" borderId="0" xfId="0" applyFill="1" applyAlignment="1">
      <alignment horizontal="left" vertical="top"/>
    </xf>
    <xf numFmtId="1" fontId="1" fillId="8" borderId="1" xfId="0" applyNumberFormat="1" applyFont="1" applyFill="1" applyBorder="1" applyAlignment="1">
      <alignment horizontal="left" vertical="top" shrinkToFit="1"/>
    </xf>
    <xf numFmtId="1" fontId="1" fillId="8" borderId="1" xfId="0" applyNumberFormat="1" applyFont="1" applyFill="1" applyBorder="1" applyAlignment="1">
      <alignment horizontal="right" vertical="top" shrinkToFit="1"/>
    </xf>
    <xf numFmtId="1" fontId="39" fillId="8" borderId="1" xfId="0" applyNumberFormat="1" applyFont="1" applyFill="1" applyBorder="1" applyAlignment="1">
      <alignment horizontal="left" vertical="top" shrinkToFit="1"/>
    </xf>
    <xf numFmtId="4" fontId="39" fillId="8" borderId="1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horizontal="left" vertical="top" wrapText="1"/>
    </xf>
    <xf numFmtId="0" fontId="5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left" vertical="top" wrapText="1"/>
    </xf>
    <xf numFmtId="0" fontId="42" fillId="0" borderId="2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center" vertical="top" shrinkToFit="1"/>
    </xf>
    <xf numFmtId="0" fontId="50" fillId="0" borderId="2" xfId="0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1" fontId="43" fillId="0" borderId="1" xfId="0" applyNumberFormat="1" applyFont="1" applyBorder="1" applyAlignment="1">
      <alignment horizontal="center" vertical="top" shrinkToFit="1"/>
    </xf>
    <xf numFmtId="4" fontId="45" fillId="0" borderId="10" xfId="0" applyNumberFormat="1" applyFont="1" applyBorder="1" applyAlignment="1" applyProtection="1">
      <alignment vertical="center"/>
      <protection locked="0"/>
    </xf>
    <xf numFmtId="0" fontId="50" fillId="8" borderId="0" xfId="0" applyFont="1" applyFill="1" applyAlignment="1">
      <alignment horizontal="left" vertical="top"/>
    </xf>
    <xf numFmtId="4" fontId="55" fillId="8" borderId="1" xfId="0" applyNumberFormat="1" applyFont="1" applyFill="1" applyBorder="1" applyAlignment="1">
      <alignment horizontal="right" vertical="top" shrinkToFit="1"/>
    </xf>
    <xf numFmtId="3" fontId="50" fillId="0" borderId="0" xfId="0" applyNumberFormat="1" applyFont="1" applyAlignment="1">
      <alignment horizontal="left" vertical="top"/>
    </xf>
    <xf numFmtId="4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16" fillId="0" borderId="0" xfId="0" applyFont="1" applyAlignment="1">
      <alignment vertical="top"/>
    </xf>
    <xf numFmtId="4" fontId="64" fillId="0" borderId="2" xfId="0" applyNumberFormat="1" applyFont="1" applyBorder="1" applyAlignment="1">
      <alignment horizontal="right" vertical="top" shrinkToFit="1"/>
    </xf>
    <xf numFmtId="1" fontId="65" fillId="8" borderId="1" xfId="0" applyNumberFormat="1" applyFont="1" applyFill="1" applyBorder="1" applyAlignment="1">
      <alignment horizontal="right" vertical="top" shrinkToFit="1"/>
    </xf>
    <xf numFmtId="0" fontId="65" fillId="0" borderId="0" xfId="0" applyFont="1" applyAlignment="1">
      <alignment horizontal="left" vertical="top"/>
    </xf>
    <xf numFmtId="4" fontId="64" fillId="8" borderId="1" xfId="0" applyNumberFormat="1" applyFont="1" applyFill="1" applyBorder="1" applyAlignment="1">
      <alignment horizontal="right" vertical="top" shrinkToFit="1"/>
    </xf>
    <xf numFmtId="0" fontId="64" fillId="8" borderId="0" xfId="0" applyFont="1" applyFill="1" applyAlignment="1">
      <alignment horizontal="left" vertical="top"/>
    </xf>
    <xf numFmtId="0" fontId="65" fillId="8" borderId="0" xfId="0" applyFont="1" applyFill="1" applyAlignment="1">
      <alignment horizontal="left" vertical="top"/>
    </xf>
    <xf numFmtId="4" fontId="64" fillId="0" borderId="1" xfId="0" applyNumberFormat="1" applyFont="1" applyBorder="1" applyAlignment="1">
      <alignment horizontal="right" vertical="top" shrinkToFit="1"/>
    </xf>
    <xf numFmtId="1" fontId="64" fillId="8" borderId="1" xfId="0" applyNumberFormat="1" applyFont="1" applyFill="1" applyBorder="1" applyAlignment="1">
      <alignment horizontal="right" vertical="top" shrinkToFit="1"/>
    </xf>
    <xf numFmtId="0" fontId="64" fillId="0" borderId="0" xfId="0" applyFont="1" applyAlignment="1">
      <alignment horizontal="left" vertical="top"/>
    </xf>
    <xf numFmtId="3" fontId="64" fillId="0" borderId="0" xfId="0" applyNumberFormat="1" applyFont="1" applyAlignment="1">
      <alignment horizontal="left" vertical="top"/>
    </xf>
    <xf numFmtId="1" fontId="67" fillId="8" borderId="1" xfId="0" applyNumberFormat="1" applyFont="1" applyFill="1" applyBorder="1" applyAlignment="1">
      <alignment horizontal="right" vertical="top" shrinkToFit="1"/>
    </xf>
    <xf numFmtId="4" fontId="64" fillId="0" borderId="2" xfId="0" applyNumberFormat="1" applyFont="1" applyBorder="1" applyAlignment="1">
      <alignment horizontal="right" vertical="center" shrinkToFit="1"/>
    </xf>
    <xf numFmtId="4" fontId="66" fillId="0" borderId="10" xfId="0" applyNumberFormat="1" applyFont="1" applyBorder="1" applyAlignment="1" applyProtection="1">
      <alignment horizontal="right" vertical="center"/>
      <protection locked="0"/>
    </xf>
    <xf numFmtId="1" fontId="9" fillId="3" borderId="1" xfId="0" applyNumberFormat="1" applyFont="1" applyFill="1" applyBorder="1" applyAlignment="1">
      <alignment horizontal="right" vertical="center" shrinkToFit="1"/>
    </xf>
    <xf numFmtId="4" fontId="64" fillId="0" borderId="2" xfId="0" applyNumberFormat="1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center" vertical="center" shrinkToFit="1"/>
    </xf>
    <xf numFmtId="1" fontId="11" fillId="0" borderId="1" xfId="0" applyNumberFormat="1" applyFont="1" applyBorder="1" applyAlignment="1">
      <alignment horizontal="center" vertical="center" shrinkToFit="1"/>
    </xf>
    <xf numFmtId="4" fontId="64" fillId="0" borderId="2" xfId="0" applyNumberFormat="1" applyFont="1" applyBorder="1" applyAlignment="1">
      <alignment horizontal="right" vertical="center"/>
    </xf>
    <xf numFmtId="1" fontId="43" fillId="0" borderId="2" xfId="0" applyNumberFormat="1" applyFont="1" applyBorder="1" applyAlignment="1">
      <alignment horizontal="center" vertical="center" shrinkToFit="1"/>
    </xf>
    <xf numFmtId="1" fontId="11" fillId="0" borderId="2" xfId="0" applyNumberFormat="1" applyFont="1" applyBorder="1" applyAlignment="1">
      <alignment horizontal="center" vertical="center" shrinkToFit="1"/>
    </xf>
    <xf numFmtId="1" fontId="9" fillId="0" borderId="7" xfId="0" applyNumberFormat="1" applyFont="1" applyBorder="1" applyAlignment="1">
      <alignment horizontal="center" vertical="center" shrinkToFit="1"/>
    </xf>
    <xf numFmtId="1" fontId="9" fillId="8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" fontId="43" fillId="8" borderId="1" xfId="0" applyNumberFormat="1" applyFont="1" applyFill="1" applyBorder="1" applyAlignment="1">
      <alignment horizontal="right" vertical="top" shrinkToFit="1"/>
    </xf>
    <xf numFmtId="1" fontId="46" fillId="0" borderId="2" xfId="0" applyNumberFormat="1" applyFont="1" applyBorder="1" applyAlignment="1">
      <alignment horizontal="center" vertical="center" shrinkToFit="1"/>
    </xf>
    <xf numFmtId="1" fontId="46" fillId="8" borderId="1" xfId="0" applyNumberFormat="1" applyFont="1" applyFill="1" applyBorder="1" applyAlignment="1">
      <alignment horizontal="right" vertical="top" shrinkToFit="1"/>
    </xf>
    <xf numFmtId="0" fontId="65" fillId="0" borderId="0" xfId="0" applyFont="1" applyAlignment="1">
      <alignment horizontal="right" vertical="center"/>
    </xf>
    <xf numFmtId="4" fontId="64" fillId="12" borderId="1" xfId="0" applyNumberFormat="1" applyFont="1" applyFill="1" applyBorder="1" applyAlignment="1">
      <alignment horizontal="right" vertical="center" shrinkToFit="1"/>
    </xf>
    <xf numFmtId="4" fontId="64" fillId="8" borderId="1" xfId="0" applyNumberFormat="1" applyFont="1" applyFill="1" applyBorder="1" applyAlignment="1">
      <alignment horizontal="right" vertical="center" shrinkToFit="1"/>
    </xf>
    <xf numFmtId="4" fontId="64" fillId="3" borderId="1" xfId="0" applyNumberFormat="1" applyFont="1" applyFill="1" applyBorder="1" applyAlignment="1">
      <alignment horizontal="right" vertical="center" shrinkToFit="1"/>
    </xf>
    <xf numFmtId="4" fontId="64" fillId="4" borderId="1" xfId="0" applyNumberFormat="1" applyFont="1" applyFill="1" applyBorder="1" applyAlignment="1">
      <alignment horizontal="right" vertical="center" shrinkToFit="1"/>
    </xf>
    <xf numFmtId="4" fontId="64" fillId="6" borderId="1" xfId="0" applyNumberFormat="1" applyFont="1" applyFill="1" applyBorder="1" applyAlignment="1">
      <alignment horizontal="right" vertical="center" shrinkToFit="1"/>
    </xf>
    <xf numFmtId="4" fontId="64" fillId="7" borderId="1" xfId="0" applyNumberFormat="1" applyFont="1" applyFill="1" applyBorder="1" applyAlignment="1">
      <alignment horizontal="right" vertical="center" shrinkToFit="1"/>
    </xf>
    <xf numFmtId="4" fontId="65" fillId="0" borderId="1" xfId="0" applyNumberFormat="1" applyFont="1" applyBorder="1" applyAlignment="1">
      <alignment horizontal="right" vertical="center" shrinkToFit="1"/>
    </xf>
    <xf numFmtId="4" fontId="64" fillId="6" borderId="7" xfId="0" applyNumberFormat="1" applyFont="1" applyFill="1" applyBorder="1" applyAlignment="1">
      <alignment horizontal="right" vertical="center" shrinkToFit="1"/>
    </xf>
    <xf numFmtId="4" fontId="64" fillId="7" borderId="2" xfId="0" applyNumberFormat="1" applyFont="1" applyFill="1" applyBorder="1" applyAlignment="1">
      <alignment horizontal="right" vertical="center" shrinkToFit="1"/>
    </xf>
    <xf numFmtId="4" fontId="64" fillId="0" borderId="1" xfId="0" applyNumberFormat="1" applyFont="1" applyBorder="1" applyAlignment="1">
      <alignment horizontal="right" vertical="center" shrinkToFit="1"/>
    </xf>
    <xf numFmtId="4" fontId="64" fillId="0" borderId="7" xfId="0" applyNumberFormat="1" applyFont="1" applyBorder="1" applyAlignment="1">
      <alignment horizontal="right" vertical="center" shrinkToFit="1"/>
    </xf>
    <xf numFmtId="4" fontId="65" fillId="0" borderId="2" xfId="0" applyNumberFormat="1" applyFont="1" applyBorder="1" applyAlignment="1">
      <alignment horizontal="right" vertical="center" shrinkToFit="1"/>
    </xf>
    <xf numFmtId="2" fontId="65" fillId="0" borderId="1" xfId="0" applyNumberFormat="1" applyFont="1" applyBorder="1" applyAlignment="1">
      <alignment horizontal="right" vertical="center" shrinkToFit="1"/>
    </xf>
    <xf numFmtId="4" fontId="64" fillId="4" borderId="7" xfId="0" applyNumberFormat="1" applyFont="1" applyFill="1" applyBorder="1" applyAlignment="1">
      <alignment horizontal="right" vertical="center" shrinkToFit="1"/>
    </xf>
    <xf numFmtId="4" fontId="65" fillId="8" borderId="1" xfId="0" applyNumberFormat="1" applyFont="1" applyFill="1" applyBorder="1" applyAlignment="1">
      <alignment horizontal="right" vertical="center" shrinkToFit="1"/>
    </xf>
    <xf numFmtId="4" fontId="64" fillId="0" borderId="2" xfId="1" applyNumberFormat="1" applyFont="1" applyFill="1" applyBorder="1" applyAlignment="1">
      <alignment horizontal="right" vertical="center" shrinkToFit="1"/>
    </xf>
    <xf numFmtId="4" fontId="65" fillId="0" borderId="7" xfId="0" applyNumberFormat="1" applyFont="1" applyBorder="1" applyAlignment="1">
      <alignment horizontal="right" vertical="center" shrinkToFit="1"/>
    </xf>
    <xf numFmtId="4" fontId="65" fillId="0" borderId="0" xfId="0" applyNumberFormat="1" applyFont="1" applyAlignment="1">
      <alignment horizontal="right" vertical="center" shrinkToFit="1"/>
    </xf>
    <xf numFmtId="4" fontId="43" fillId="11" borderId="2" xfId="0" applyNumberFormat="1" applyFont="1" applyFill="1" applyBorder="1" applyAlignment="1">
      <alignment horizontal="right" vertical="center" shrinkToFit="1"/>
    </xf>
    <xf numFmtId="1" fontId="43" fillId="11" borderId="1" xfId="0" applyNumberFormat="1" applyFont="1" applyFill="1" applyBorder="1" applyAlignment="1">
      <alignment horizontal="right" vertical="center" shrinkToFit="1"/>
    </xf>
    <xf numFmtId="1" fontId="9" fillId="12" borderId="1" xfId="0" applyNumberFormat="1" applyFont="1" applyFill="1" applyBorder="1" applyAlignment="1">
      <alignment horizontal="right" vertical="center" shrinkToFit="1"/>
    </xf>
    <xf numFmtId="1" fontId="65" fillId="8" borderId="1" xfId="0" applyNumberFormat="1" applyFont="1" applyFill="1" applyBorder="1" applyAlignment="1">
      <alignment horizontal="right" vertical="center" shrinkToFit="1"/>
    </xf>
    <xf numFmtId="1" fontId="9" fillId="4" borderId="1" xfId="0" applyNumberFormat="1" applyFont="1" applyFill="1" applyBorder="1" applyAlignment="1">
      <alignment horizontal="right" vertical="center" shrinkToFit="1"/>
    </xf>
    <xf numFmtId="0" fontId="44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71" fillId="8" borderId="0" xfId="0" applyFont="1" applyFill="1" applyAlignment="1">
      <alignment horizontal="left" vertical="top"/>
    </xf>
    <xf numFmtId="1" fontId="46" fillId="0" borderId="1" xfId="0" applyNumberFormat="1" applyFont="1" applyBorder="1" applyAlignment="1">
      <alignment horizontal="center" vertical="top" shrinkToFit="1"/>
    </xf>
    <xf numFmtId="1" fontId="11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left" vertical="top" wrapText="1"/>
    </xf>
    <xf numFmtId="1" fontId="11" fillId="8" borderId="0" xfId="0" applyNumberFormat="1" applyFont="1" applyFill="1" applyAlignment="1">
      <alignment horizontal="right" vertical="top" shrinkToFit="1"/>
    </xf>
    <xf numFmtId="4" fontId="43" fillId="0" borderId="1" xfId="0" applyNumberFormat="1" applyFont="1" applyBorder="1" applyAlignment="1">
      <alignment horizontal="right" vertical="center" shrinkToFit="1"/>
    </xf>
    <xf numFmtId="4" fontId="57" fillId="0" borderId="10" xfId="0" applyNumberFormat="1" applyFont="1" applyBorder="1" applyAlignment="1" applyProtection="1">
      <alignment vertical="center"/>
      <protection locked="0"/>
    </xf>
    <xf numFmtId="4" fontId="65" fillId="0" borderId="2" xfId="0" applyNumberFormat="1" applyFont="1" applyBorder="1" applyAlignment="1">
      <alignment horizontal="right" vertical="top" shrinkToFit="1"/>
    </xf>
    <xf numFmtId="4" fontId="50" fillId="0" borderId="0" xfId="0" applyNumberFormat="1" applyFont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42" fillId="8" borderId="0" xfId="0" applyFont="1" applyFill="1" applyAlignment="1">
      <alignment horizontal="left" vertical="center" wrapText="1"/>
    </xf>
    <xf numFmtId="1" fontId="9" fillId="8" borderId="1" xfId="0" applyNumberFormat="1" applyFont="1" applyFill="1" applyBorder="1" applyAlignment="1">
      <alignment horizontal="right" vertical="top" shrinkToFit="1"/>
    </xf>
    <xf numFmtId="4" fontId="64" fillId="4" borderId="1" xfId="0" applyNumberFormat="1" applyFont="1" applyFill="1" applyBorder="1" applyAlignment="1">
      <alignment horizontal="right" vertical="top" shrinkToFit="1"/>
    </xf>
    <xf numFmtId="4" fontId="64" fillId="6" borderId="1" xfId="0" applyNumberFormat="1" applyFont="1" applyFill="1" applyBorder="1" applyAlignment="1">
      <alignment horizontal="right" vertical="top" shrinkToFit="1"/>
    </xf>
    <xf numFmtId="4" fontId="64" fillId="7" borderId="1" xfId="0" applyNumberFormat="1" applyFont="1" applyFill="1" applyBorder="1" applyAlignment="1">
      <alignment horizontal="right" vertical="top" shrinkToFit="1"/>
    </xf>
    <xf numFmtId="4" fontId="66" fillId="0" borderId="10" xfId="0" applyNumberFormat="1" applyFont="1" applyBorder="1" applyAlignment="1" applyProtection="1">
      <alignment vertical="center"/>
      <protection locked="0"/>
    </xf>
    <xf numFmtId="4" fontId="78" fillId="3" borderId="1" xfId="0" applyNumberFormat="1" applyFont="1" applyFill="1" applyBorder="1" applyAlignment="1">
      <alignment horizontal="right" vertical="center" shrinkToFit="1"/>
    </xf>
    <xf numFmtId="0" fontId="29" fillId="0" borderId="0" xfId="0" applyFont="1" applyAlignment="1">
      <alignment horizontal="left" vertical="top" wrapText="1"/>
    </xf>
    <xf numFmtId="0" fontId="73" fillId="8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72" fillId="0" borderId="0" xfId="0" applyFont="1" applyAlignment="1">
      <alignment horizontal="left" vertical="top"/>
    </xf>
    <xf numFmtId="0" fontId="79" fillId="0" borderId="0" xfId="0" applyFont="1" applyAlignment="1">
      <alignment horizontal="center" vertical="top" wrapText="1"/>
    </xf>
    <xf numFmtId="0" fontId="57" fillId="0" borderId="0" xfId="0" applyFont="1" applyAlignment="1">
      <alignment horizontal="left" vertical="top" wrapText="1"/>
    </xf>
    <xf numFmtId="1" fontId="9" fillId="6" borderId="1" xfId="0" applyNumberFormat="1" applyFont="1" applyFill="1" applyBorder="1" applyAlignment="1">
      <alignment horizontal="right" vertical="center" shrinkToFit="1"/>
    </xf>
    <xf numFmtId="0" fontId="73" fillId="8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3" borderId="1" xfId="0" applyFill="1" applyBorder="1" applyAlignment="1">
      <alignment horizontal="center" vertical="center" wrapText="1"/>
    </xf>
    <xf numFmtId="4" fontId="64" fillId="15" borderId="1" xfId="0" applyNumberFormat="1" applyFont="1" applyFill="1" applyBorder="1" applyAlignment="1">
      <alignment horizontal="right" vertical="center" shrinkToFit="1"/>
    </xf>
    <xf numFmtId="1" fontId="9" fillId="15" borderId="1" xfId="0" applyNumberFormat="1" applyFont="1" applyFill="1" applyBorder="1" applyAlignment="1">
      <alignment horizontal="right" vertical="center" shrinkToFit="1"/>
    </xf>
    <xf numFmtId="1" fontId="9" fillId="0" borderId="9" xfId="0" applyNumberFormat="1" applyFont="1" applyBorder="1" applyAlignment="1">
      <alignment horizontal="center" vertical="top" shrinkToFit="1"/>
    </xf>
    <xf numFmtId="0" fontId="0" fillId="0" borderId="13" xfId="0" applyBorder="1" applyAlignment="1">
      <alignment horizontal="left" vertical="top" wrapText="1"/>
    </xf>
    <xf numFmtId="1" fontId="9" fillId="0" borderId="9" xfId="0" applyNumberFormat="1" applyFont="1" applyBorder="1" applyAlignment="1">
      <alignment horizontal="center" vertical="center" shrinkToFit="1"/>
    </xf>
    <xf numFmtId="1" fontId="11" fillId="0" borderId="7" xfId="0" applyNumberFormat="1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0" fillId="13" borderId="8" xfId="0" applyFill="1" applyBorder="1" applyAlignment="1">
      <alignment horizontal="center" vertical="center" wrapText="1"/>
    </xf>
    <xf numFmtId="164" fontId="64" fillId="2" borderId="1" xfId="0" applyNumberFormat="1" applyFont="1" applyFill="1" applyBorder="1" applyAlignment="1">
      <alignment horizontal="center" vertical="center" shrinkToFit="1"/>
    </xf>
    <xf numFmtId="0" fontId="50" fillId="2" borderId="1" xfId="0" applyFont="1" applyFill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shrinkToFit="1"/>
    </xf>
    <xf numFmtId="4" fontId="44" fillId="8" borderId="1" xfId="0" applyNumberFormat="1" applyFont="1" applyFill="1" applyBorder="1" applyAlignment="1">
      <alignment horizontal="right" vertical="top" shrinkToFit="1"/>
    </xf>
    <xf numFmtId="0" fontId="71" fillId="0" borderId="0" xfId="0" applyFont="1" applyAlignment="1">
      <alignment horizontal="left" vertical="top"/>
    </xf>
    <xf numFmtId="0" fontId="41" fillId="0" borderId="5" xfId="0" applyFont="1" applyBorder="1" applyAlignment="1">
      <alignment horizontal="left" vertical="top" wrapText="1"/>
    </xf>
    <xf numFmtId="1" fontId="11" fillId="0" borderId="12" xfId="0" applyNumberFormat="1" applyFont="1" applyBorder="1" applyAlignment="1">
      <alignment horizontal="center" vertical="top" shrinkToFit="1"/>
    </xf>
    <xf numFmtId="1" fontId="11" fillId="0" borderId="20" xfId="0" applyNumberFormat="1" applyFont="1" applyBorder="1" applyAlignment="1">
      <alignment horizontal="center" vertical="top" shrinkToFit="1"/>
    </xf>
    <xf numFmtId="0" fontId="10" fillId="0" borderId="20" xfId="0" applyFont="1" applyBorder="1" applyAlignment="1">
      <alignment horizontal="left" vertical="top" wrapText="1"/>
    </xf>
    <xf numFmtId="0" fontId="66" fillId="13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1" fontId="9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left" vertical="top" wrapText="1"/>
    </xf>
    <xf numFmtId="4" fontId="65" fillId="8" borderId="7" xfId="0" applyNumberFormat="1" applyFont="1" applyFill="1" applyBorder="1" applyAlignment="1">
      <alignment horizontal="right" vertical="center" shrinkToFit="1"/>
    </xf>
    <xf numFmtId="0" fontId="70" fillId="8" borderId="0" xfId="0" applyFont="1" applyFill="1" applyAlignment="1">
      <alignment horizontal="left" vertical="top" wrapText="1"/>
    </xf>
    <xf numFmtId="4" fontId="64" fillId="7" borderId="7" xfId="0" applyNumberFormat="1" applyFont="1" applyFill="1" applyBorder="1" applyAlignment="1">
      <alignment horizontal="right" vertical="center" shrinkToFit="1"/>
    </xf>
    <xf numFmtId="1" fontId="11" fillId="8" borderId="9" xfId="0" applyNumberFormat="1" applyFont="1" applyFill="1" applyBorder="1" applyAlignment="1">
      <alignment horizontal="right" vertical="top" shrinkToFit="1"/>
    </xf>
    <xf numFmtId="4" fontId="64" fillId="8" borderId="12" xfId="0" applyNumberFormat="1" applyFont="1" applyFill="1" applyBorder="1" applyAlignment="1">
      <alignment horizontal="right" vertical="center" shrinkToFit="1"/>
    </xf>
    <xf numFmtId="4" fontId="65" fillId="8" borderId="12" xfId="0" applyNumberFormat="1" applyFont="1" applyFill="1" applyBorder="1" applyAlignment="1">
      <alignment horizontal="right" vertical="center" shrinkToFit="1"/>
    </xf>
    <xf numFmtId="1" fontId="11" fillId="8" borderId="7" xfId="0" applyNumberFormat="1" applyFont="1" applyFill="1" applyBorder="1" applyAlignment="1">
      <alignment horizontal="right" vertical="top" shrinkToFit="1"/>
    </xf>
    <xf numFmtId="4" fontId="66" fillId="0" borderId="22" xfId="0" applyNumberFormat="1" applyFont="1" applyBorder="1" applyAlignment="1" applyProtection="1">
      <alignment horizontal="right" vertical="center"/>
      <protection locked="0"/>
    </xf>
    <xf numFmtId="1" fontId="11" fillId="8" borderId="12" xfId="0" applyNumberFormat="1" applyFont="1" applyFill="1" applyBorder="1" applyAlignment="1">
      <alignment horizontal="right" vertical="top" shrinkToFit="1"/>
    </xf>
    <xf numFmtId="4" fontId="44" fillId="0" borderId="2" xfId="0" applyNumberFormat="1" applyFont="1" applyBorder="1" applyAlignment="1">
      <alignment horizontal="right" vertical="center"/>
    </xf>
    <xf numFmtId="0" fontId="81" fillId="0" borderId="0" xfId="0" applyFont="1" applyAlignment="1">
      <alignment horizontal="left" vertical="top"/>
    </xf>
    <xf numFmtId="4" fontId="64" fillId="8" borderId="2" xfId="0" applyNumberFormat="1" applyFont="1" applyFill="1" applyBorder="1" applyAlignment="1">
      <alignment horizontal="right" vertical="center" shrinkToFit="1"/>
    </xf>
    <xf numFmtId="0" fontId="59" fillId="0" borderId="13" xfId="0" applyFont="1" applyBorder="1" applyAlignment="1">
      <alignment horizontal="left" vertical="top" wrapText="1"/>
    </xf>
    <xf numFmtId="0" fontId="59" fillId="0" borderId="2" xfId="0" applyFont="1" applyBorder="1" applyAlignment="1">
      <alignment horizontal="left" vertical="top" wrapText="1"/>
    </xf>
    <xf numFmtId="1" fontId="11" fillId="0" borderId="8" xfId="0" applyNumberFormat="1" applyFont="1" applyBorder="1" applyAlignment="1">
      <alignment horizontal="center" vertical="top" shrinkToFit="1"/>
    </xf>
    <xf numFmtId="0" fontId="0" fillId="0" borderId="25" xfId="0" applyBorder="1" applyAlignment="1">
      <alignment horizontal="left" vertical="top"/>
    </xf>
    <xf numFmtId="1" fontId="11" fillId="0" borderId="12" xfId="0" applyNumberFormat="1" applyFont="1" applyBorder="1" applyAlignment="1">
      <alignment horizontal="center" vertical="center" shrinkToFit="1"/>
    </xf>
    <xf numFmtId="4" fontId="64" fillId="12" borderId="9" xfId="0" applyNumberFormat="1" applyFont="1" applyFill="1" applyBorder="1" applyAlignment="1">
      <alignment horizontal="right" vertical="center" shrinkToFit="1"/>
    </xf>
    <xf numFmtId="1" fontId="9" fillId="12" borderId="9" xfId="0" applyNumberFormat="1" applyFont="1" applyFill="1" applyBorder="1" applyAlignment="1">
      <alignment horizontal="right" vertical="center" shrinkToFit="1"/>
    </xf>
    <xf numFmtId="0" fontId="0" fillId="0" borderId="15" xfId="0" applyBorder="1" applyAlignment="1">
      <alignment horizontal="left" vertical="top"/>
    </xf>
    <xf numFmtId="1" fontId="11" fillId="0" borderId="16" xfId="0" applyNumberFormat="1" applyFont="1" applyBorder="1" applyAlignment="1">
      <alignment horizontal="left" vertical="top" shrinkToFit="1"/>
    </xf>
    <xf numFmtId="0" fontId="10" fillId="0" borderId="16" xfId="0" applyFont="1" applyBorder="1" applyAlignment="1">
      <alignment horizontal="left" vertical="top" wrapText="1"/>
    </xf>
    <xf numFmtId="4" fontId="65" fillId="0" borderId="16" xfId="0" applyNumberFormat="1" applyFont="1" applyBorder="1" applyAlignment="1">
      <alignment horizontal="right" vertical="center" shrinkToFi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0" borderId="28" xfId="0" applyFont="1" applyBorder="1" applyAlignment="1">
      <alignment horizontal="left" vertical="top" wrapText="1"/>
    </xf>
    <xf numFmtId="1" fontId="11" fillId="0" borderId="31" xfId="0" applyNumberFormat="1" applyFont="1" applyBorder="1" applyAlignment="1">
      <alignment horizontal="center" vertical="center" shrinkToFit="1"/>
    </xf>
    <xf numFmtId="4" fontId="64" fillId="8" borderId="7" xfId="0" applyNumberFormat="1" applyFont="1" applyFill="1" applyBorder="1" applyAlignment="1">
      <alignment horizontal="right" vertical="center" shrinkToFit="1"/>
    </xf>
    <xf numFmtId="4" fontId="45" fillId="0" borderId="22" xfId="0" applyNumberFormat="1" applyFont="1" applyBorder="1" applyAlignment="1" applyProtection="1">
      <alignment vertical="center"/>
      <protection locked="0"/>
    </xf>
    <xf numFmtId="4" fontId="66" fillId="0" borderId="32" xfId="0" applyNumberFormat="1" applyFont="1" applyBorder="1" applyAlignment="1" applyProtection="1">
      <alignment horizontal="right" vertical="center"/>
      <protection locked="0"/>
    </xf>
    <xf numFmtId="1" fontId="9" fillId="0" borderId="17" xfId="0" applyNumberFormat="1" applyFont="1" applyBorder="1" applyAlignment="1">
      <alignment horizontal="center" vertical="top" shrinkToFit="1"/>
    </xf>
    <xf numFmtId="0" fontId="0" fillId="0" borderId="33" xfId="0" applyBorder="1" applyAlignment="1">
      <alignment horizontal="left" vertical="top"/>
    </xf>
    <xf numFmtId="4" fontId="64" fillId="3" borderId="9" xfId="0" applyNumberFormat="1" applyFont="1" applyFill="1" applyBorder="1" applyAlignment="1">
      <alignment horizontal="right" vertical="center" shrinkToFit="1"/>
    </xf>
    <xf numFmtId="4" fontId="65" fillId="0" borderId="12" xfId="0" applyNumberFormat="1" applyFont="1" applyBorder="1" applyAlignment="1">
      <alignment horizontal="right" vertical="center" shrinkToFit="1"/>
    </xf>
    <xf numFmtId="1" fontId="43" fillId="0" borderId="8" xfId="0" applyNumberFormat="1" applyFont="1" applyBorder="1" applyAlignment="1">
      <alignment horizontal="center" vertical="top" shrinkToFit="1"/>
    </xf>
    <xf numFmtId="1" fontId="43" fillId="0" borderId="12" xfId="0" applyNumberFormat="1" applyFont="1" applyBorder="1" applyAlignment="1">
      <alignment horizontal="center" vertical="top" shrinkToFit="1"/>
    </xf>
    <xf numFmtId="1" fontId="43" fillId="0" borderId="12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left" vertical="top"/>
    </xf>
    <xf numFmtId="1" fontId="2" fillId="0" borderId="7" xfId="0" applyNumberFormat="1" applyFont="1" applyBorder="1" applyAlignment="1">
      <alignment horizontal="left" vertical="top" shrinkToFit="1"/>
    </xf>
    <xf numFmtId="1" fontId="1" fillId="8" borderId="7" xfId="0" applyNumberFormat="1" applyFont="1" applyFill="1" applyBorder="1" applyAlignment="1">
      <alignment horizontal="right" vertical="top" shrinkToFit="1"/>
    </xf>
    <xf numFmtId="1" fontId="2" fillId="0" borderId="12" xfId="0" applyNumberFormat="1" applyFont="1" applyBorder="1" applyAlignment="1">
      <alignment horizontal="left" vertical="top" shrinkToFit="1"/>
    </xf>
    <xf numFmtId="4" fontId="2" fillId="0" borderId="12" xfId="0" applyNumberFormat="1" applyFont="1" applyBorder="1" applyAlignment="1">
      <alignment horizontal="right" vertical="top" shrinkToFit="1"/>
    </xf>
    <xf numFmtId="1" fontId="1" fillId="8" borderId="12" xfId="0" applyNumberFormat="1" applyFont="1" applyFill="1" applyBorder="1" applyAlignment="1">
      <alignment horizontal="right" vertical="top" shrinkToFit="1"/>
    </xf>
    <xf numFmtId="1" fontId="55" fillId="0" borderId="12" xfId="0" applyNumberFormat="1" applyFont="1" applyBorder="1" applyAlignment="1">
      <alignment horizontal="left" vertical="top" shrinkToFit="1"/>
    </xf>
    <xf numFmtId="4" fontId="55" fillId="0" borderId="12" xfId="0" applyNumberFormat="1" applyFont="1" applyBorder="1" applyAlignment="1">
      <alignment horizontal="right" vertical="top" shrinkToFit="1"/>
    </xf>
    <xf numFmtId="1" fontId="55" fillId="8" borderId="12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right" vertical="top"/>
    </xf>
    <xf numFmtId="4" fontId="57" fillId="8" borderId="1" xfId="0" applyNumberFormat="1" applyFont="1" applyFill="1" applyBorder="1" applyAlignment="1">
      <alignment horizontal="right" vertical="center" shrinkToFit="1"/>
    </xf>
    <xf numFmtId="4" fontId="57" fillId="8" borderId="7" xfId="0" applyNumberFormat="1" applyFont="1" applyFill="1" applyBorder="1" applyAlignment="1">
      <alignment horizontal="right" vertical="center" shrinkToFit="1"/>
    </xf>
    <xf numFmtId="4" fontId="66" fillId="4" borderId="7" xfId="0" applyNumberFormat="1" applyFont="1" applyFill="1" applyBorder="1" applyAlignment="1">
      <alignment horizontal="right" vertical="center" shrinkToFit="1"/>
    </xf>
    <xf numFmtId="0" fontId="16" fillId="0" borderId="0" xfId="0" applyFont="1" applyAlignment="1">
      <alignment horizontal="center" vertical="top"/>
    </xf>
    <xf numFmtId="0" fontId="0" fillId="8" borderId="0" xfId="0" applyFill="1" applyAlignment="1">
      <alignment horizontal="center" vertical="top"/>
    </xf>
    <xf numFmtId="0" fontId="44" fillId="0" borderId="0" xfId="0" applyFont="1" applyAlignment="1">
      <alignment horizontal="center" vertical="top"/>
    </xf>
    <xf numFmtId="4" fontId="44" fillId="0" borderId="0" xfId="0" applyNumberFormat="1" applyFont="1" applyAlignment="1">
      <alignment horizontal="right" vertical="top"/>
    </xf>
    <xf numFmtId="0" fontId="50" fillId="0" borderId="0" xfId="0" applyFont="1" applyAlignment="1">
      <alignment horizontal="left" vertical="top" wrapText="1"/>
    </xf>
    <xf numFmtId="0" fontId="0" fillId="13" borderId="14" xfId="0" applyFill="1" applyBorder="1" applyAlignment="1">
      <alignment horizontal="center" vertical="center" wrapText="1"/>
    </xf>
    <xf numFmtId="4" fontId="50" fillId="0" borderId="0" xfId="0" applyNumberFormat="1" applyFont="1" applyAlignment="1">
      <alignment horizontal="right" vertical="top"/>
    </xf>
    <xf numFmtId="4" fontId="57" fillId="0" borderId="7" xfId="0" applyNumberFormat="1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4" fontId="57" fillId="0" borderId="1" xfId="0" applyNumberFormat="1" applyFont="1" applyBorder="1" applyAlignment="1">
      <alignment horizontal="right" vertical="center" shrinkToFit="1"/>
    </xf>
    <xf numFmtId="4" fontId="57" fillId="8" borderId="12" xfId="0" applyNumberFormat="1" applyFont="1" applyFill="1" applyBorder="1" applyAlignment="1">
      <alignment horizontal="right" vertical="center" shrinkToFit="1"/>
    </xf>
    <xf numFmtId="4" fontId="66" fillId="0" borderId="1" xfId="0" applyNumberFormat="1" applyFont="1" applyBorder="1" applyAlignment="1">
      <alignment horizontal="right" vertical="center" shrinkToFit="1"/>
    </xf>
    <xf numFmtId="4" fontId="57" fillId="0" borderId="10" xfId="0" applyNumberFormat="1" applyFont="1" applyBorder="1" applyAlignment="1" applyProtection="1">
      <alignment horizontal="right" vertical="center"/>
      <protection locked="0"/>
    </xf>
    <xf numFmtId="4" fontId="52" fillId="0" borderId="10" xfId="0" applyNumberFormat="1" applyFont="1" applyBorder="1" applyAlignment="1" applyProtection="1">
      <alignment vertical="center"/>
      <protection locked="0"/>
    </xf>
    <xf numFmtId="4" fontId="66" fillId="8" borderId="12" xfId="0" applyNumberFormat="1" applyFont="1" applyFill="1" applyBorder="1" applyAlignment="1">
      <alignment horizontal="right" vertical="center" shrinkToFit="1"/>
    </xf>
    <xf numFmtId="4" fontId="66" fillId="0" borderId="9" xfId="0" applyNumberFormat="1" applyFont="1" applyBorder="1" applyAlignment="1">
      <alignment horizontal="right" vertical="center" shrinkToFit="1"/>
    </xf>
    <xf numFmtId="4" fontId="83" fillId="0" borderId="1" xfId="0" applyNumberFormat="1" applyFont="1" applyBorder="1" applyAlignment="1">
      <alignment horizontal="right" vertical="top" shrinkToFit="1"/>
    </xf>
    <xf numFmtId="4" fontId="83" fillId="0" borderId="7" xfId="0" applyNumberFormat="1" applyFont="1" applyBorder="1" applyAlignment="1">
      <alignment horizontal="right" vertical="top" shrinkToFit="1"/>
    </xf>
    <xf numFmtId="4" fontId="83" fillId="0" borderId="12" xfId="0" applyNumberFormat="1" applyFont="1" applyBorder="1" applyAlignment="1">
      <alignment horizontal="right" vertical="top" shrinkToFit="1"/>
    </xf>
    <xf numFmtId="0" fontId="52" fillId="8" borderId="0" xfId="0" applyFont="1" applyFill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2" fontId="64" fillId="8" borderId="2" xfId="0" applyNumberFormat="1" applyFont="1" applyFill="1" applyBorder="1" applyAlignment="1">
      <alignment horizontal="right" vertical="center" shrinkToFit="1"/>
    </xf>
    <xf numFmtId="4" fontId="66" fillId="8" borderId="10" xfId="0" applyNumberFormat="1" applyFont="1" applyFill="1" applyBorder="1" applyAlignment="1" applyProtection="1">
      <alignment horizontal="right" vertical="center"/>
      <protection locked="0"/>
    </xf>
    <xf numFmtId="0" fontId="45" fillId="13" borderId="2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164" fontId="44" fillId="2" borderId="1" xfId="0" applyNumberFormat="1" applyFont="1" applyFill="1" applyBorder="1" applyAlignment="1">
      <alignment horizontal="center" vertical="top" shrinkToFit="1"/>
    </xf>
    <xf numFmtId="4" fontId="44" fillId="15" borderId="1" xfId="0" applyNumberFormat="1" applyFont="1" applyFill="1" applyBorder="1" applyAlignment="1">
      <alignment horizontal="right" vertical="center" shrinkToFit="1"/>
    </xf>
    <xf numFmtId="4" fontId="44" fillId="12" borderId="1" xfId="0" applyNumberFormat="1" applyFont="1" applyFill="1" applyBorder="1" applyAlignment="1">
      <alignment horizontal="right" vertical="center" shrinkToFit="1"/>
    </xf>
    <xf numFmtId="4" fontId="44" fillId="3" borderId="1" xfId="0" applyNumberFormat="1" applyFont="1" applyFill="1" applyBorder="1" applyAlignment="1">
      <alignment horizontal="right" vertical="center" shrinkToFit="1"/>
    </xf>
    <xf numFmtId="4" fontId="44" fillId="4" borderId="1" xfId="0" applyNumberFormat="1" applyFont="1" applyFill="1" applyBorder="1" applyAlignment="1">
      <alignment horizontal="right" vertical="top" shrinkToFit="1"/>
    </xf>
    <xf numFmtId="4" fontId="44" fillId="6" borderId="1" xfId="0" applyNumberFormat="1" applyFont="1" applyFill="1" applyBorder="1" applyAlignment="1">
      <alignment horizontal="right" vertical="top" shrinkToFit="1"/>
    </xf>
    <xf numFmtId="4" fontId="44" fillId="7" borderId="1" xfId="0" applyNumberFormat="1" applyFont="1" applyFill="1" applyBorder="1" applyAlignment="1">
      <alignment horizontal="right" vertical="top" shrinkToFit="1"/>
    </xf>
    <xf numFmtId="4" fontId="50" fillId="0" borderId="1" xfId="0" applyNumberFormat="1" applyFont="1" applyBorder="1" applyAlignment="1">
      <alignment horizontal="right" vertical="top" shrinkToFit="1"/>
    </xf>
    <xf numFmtId="4" fontId="44" fillId="0" borderId="1" xfId="0" applyNumberFormat="1" applyFont="1" applyBorder="1" applyAlignment="1">
      <alignment horizontal="right" vertical="top" shrinkToFit="1"/>
    </xf>
    <xf numFmtId="4" fontId="52" fillId="0" borderId="7" xfId="0" applyNumberFormat="1" applyFont="1" applyBorder="1" applyAlignment="1">
      <alignment horizontal="right" vertical="top" shrinkToFit="1"/>
    </xf>
    <xf numFmtId="4" fontId="50" fillId="0" borderId="16" xfId="0" applyNumberFormat="1" applyFont="1" applyBorder="1" applyAlignment="1">
      <alignment horizontal="right" vertical="top" shrinkToFit="1"/>
    </xf>
    <xf numFmtId="4" fontId="44" fillId="12" borderId="9" xfId="0" applyNumberFormat="1" applyFont="1" applyFill="1" applyBorder="1" applyAlignment="1">
      <alignment horizontal="right" vertical="center" shrinkToFit="1"/>
    </xf>
    <xf numFmtId="4" fontId="44" fillId="8" borderId="1" xfId="0" applyNumberFormat="1" applyFont="1" applyFill="1" applyBorder="1" applyAlignment="1">
      <alignment horizontal="right" vertical="center" shrinkToFit="1"/>
    </xf>
    <xf numFmtId="4" fontId="44" fillId="4" borderId="1" xfId="0" applyNumberFormat="1" applyFont="1" applyFill="1" applyBorder="1" applyAlignment="1">
      <alignment horizontal="right" vertical="center" shrinkToFit="1"/>
    </xf>
    <xf numFmtId="4" fontId="44" fillId="6" borderId="7" xfId="0" applyNumberFormat="1" applyFont="1" applyFill="1" applyBorder="1" applyAlignment="1">
      <alignment horizontal="right" vertical="top" shrinkToFit="1"/>
    </xf>
    <xf numFmtId="4" fontId="44" fillId="7" borderId="2" xfId="0" applyNumberFormat="1" applyFont="1" applyFill="1" applyBorder="1" applyAlignment="1">
      <alignment horizontal="right" vertical="top" shrinkToFit="1"/>
    </xf>
    <xf numFmtId="4" fontId="52" fillId="0" borderId="1" xfId="0" applyNumberFormat="1" applyFont="1" applyBorder="1" applyAlignment="1">
      <alignment horizontal="right" vertical="top" shrinkToFit="1"/>
    </xf>
    <xf numFmtId="4" fontId="44" fillId="0" borderId="7" xfId="0" applyNumberFormat="1" applyFont="1" applyBorder="1" applyAlignment="1">
      <alignment horizontal="right" vertical="top" shrinkToFit="1"/>
    </xf>
    <xf numFmtId="4" fontId="44" fillId="0" borderId="1" xfId="0" applyNumberFormat="1" applyFont="1" applyBorder="1" applyAlignment="1">
      <alignment horizontal="right" vertical="center" shrinkToFit="1"/>
    </xf>
    <xf numFmtId="4" fontId="50" fillId="8" borderId="1" xfId="0" applyNumberFormat="1" applyFont="1" applyFill="1" applyBorder="1" applyAlignment="1">
      <alignment horizontal="right" vertical="top" shrinkToFit="1"/>
    </xf>
    <xf numFmtId="4" fontId="44" fillId="6" borderId="1" xfId="0" applyNumberFormat="1" applyFont="1" applyFill="1" applyBorder="1" applyAlignment="1">
      <alignment horizontal="right" vertical="center" shrinkToFit="1"/>
    </xf>
    <xf numFmtId="4" fontId="50" fillId="0" borderId="2" xfId="0" applyNumberFormat="1" applyFont="1" applyBorder="1" applyAlignment="1">
      <alignment horizontal="right" vertical="top" shrinkToFit="1"/>
    </xf>
    <xf numFmtId="4" fontId="45" fillId="0" borderId="32" xfId="0" applyNumberFormat="1" applyFont="1" applyBorder="1" applyAlignment="1" applyProtection="1">
      <alignment vertical="center"/>
      <protection locked="0"/>
    </xf>
    <xf numFmtId="4" fontId="50" fillId="0" borderId="12" xfId="0" applyNumberFormat="1" applyFont="1" applyBorder="1" applyAlignment="1">
      <alignment horizontal="right" vertical="top" shrinkToFit="1"/>
    </xf>
    <xf numFmtId="4" fontId="44" fillId="3" borderId="9" xfId="0" applyNumberFormat="1" applyFont="1" applyFill="1" applyBorder="1" applyAlignment="1">
      <alignment horizontal="right" vertical="center" shrinkToFit="1"/>
    </xf>
    <xf numFmtId="2" fontId="50" fillId="0" borderId="1" xfId="0" applyNumberFormat="1" applyFont="1" applyBorder="1" applyAlignment="1">
      <alignment horizontal="right" vertical="top" shrinkToFit="1"/>
    </xf>
    <xf numFmtId="4" fontId="44" fillId="4" borderId="7" xfId="0" applyNumberFormat="1" applyFont="1" applyFill="1" applyBorder="1" applyAlignment="1">
      <alignment horizontal="right" vertical="top" shrinkToFit="1"/>
    </xf>
    <xf numFmtId="4" fontId="44" fillId="8" borderId="7" xfId="0" applyNumberFormat="1" applyFont="1" applyFill="1" applyBorder="1" applyAlignment="1">
      <alignment horizontal="right" vertical="top" shrinkToFit="1"/>
    </xf>
    <xf numFmtId="4" fontId="44" fillId="8" borderId="12" xfId="0" applyNumberFormat="1" applyFont="1" applyFill="1" applyBorder="1" applyAlignment="1">
      <alignment horizontal="right" vertical="top" shrinkToFit="1"/>
    </xf>
    <xf numFmtId="4" fontId="50" fillId="8" borderId="12" xfId="0" applyNumberFormat="1" applyFont="1" applyFill="1" applyBorder="1" applyAlignment="1">
      <alignment horizontal="right" vertical="top" shrinkToFit="1"/>
    </xf>
    <xf numFmtId="4" fontId="44" fillId="11" borderId="2" xfId="0" applyNumberFormat="1" applyFont="1" applyFill="1" applyBorder="1" applyAlignment="1">
      <alignment horizontal="right" vertical="center" shrinkToFit="1"/>
    </xf>
    <xf numFmtId="2" fontId="50" fillId="0" borderId="2" xfId="0" applyNumberFormat="1" applyFont="1" applyBorder="1" applyAlignment="1">
      <alignment horizontal="right" vertical="top" shrinkToFit="1"/>
    </xf>
    <xf numFmtId="2" fontId="44" fillId="0" borderId="2" xfId="0" applyNumberFormat="1" applyFont="1" applyBorder="1" applyAlignment="1">
      <alignment horizontal="right" vertical="top" shrinkToFit="1"/>
    </xf>
    <xf numFmtId="43" fontId="44" fillId="0" borderId="2" xfId="1" applyFont="1" applyFill="1" applyBorder="1" applyAlignment="1">
      <alignment horizontal="right" vertical="top" shrinkToFit="1"/>
    </xf>
    <xf numFmtId="4" fontId="44" fillId="4" borderId="7" xfId="0" applyNumberFormat="1" applyFont="1" applyFill="1" applyBorder="1" applyAlignment="1">
      <alignment horizontal="right" vertical="center" shrinkToFit="1"/>
    </xf>
    <xf numFmtId="4" fontId="44" fillId="0" borderId="2" xfId="0" applyNumberFormat="1" applyFont="1" applyBorder="1" applyAlignment="1">
      <alignment horizontal="right" vertical="top" shrinkToFit="1"/>
    </xf>
    <xf numFmtId="2" fontId="44" fillId="8" borderId="2" xfId="0" applyNumberFormat="1" applyFont="1" applyFill="1" applyBorder="1" applyAlignment="1">
      <alignment horizontal="right" vertical="top" shrinkToFit="1"/>
    </xf>
    <xf numFmtId="4" fontId="50" fillId="0" borderId="7" xfId="0" applyNumberFormat="1" applyFont="1" applyBorder="1" applyAlignment="1">
      <alignment horizontal="right" vertical="top" shrinkToFit="1"/>
    </xf>
    <xf numFmtId="4" fontId="45" fillId="0" borderId="2" xfId="0" applyNumberFormat="1" applyFont="1" applyBorder="1" applyAlignment="1">
      <alignment horizontal="right" vertical="center" wrapText="1"/>
    </xf>
    <xf numFmtId="4" fontId="44" fillId="0" borderId="2" xfId="0" applyNumberFormat="1" applyFont="1" applyBorder="1" applyAlignment="1">
      <alignment horizontal="right" vertical="center" shrinkToFit="1"/>
    </xf>
    <xf numFmtId="4" fontId="45" fillId="4" borderId="7" xfId="0" applyNumberFormat="1" applyFont="1" applyFill="1" applyBorder="1" applyAlignment="1">
      <alignment horizontal="right" vertical="top" shrinkToFit="1"/>
    </xf>
    <xf numFmtId="4" fontId="44" fillId="7" borderId="7" xfId="0" applyNumberFormat="1" applyFont="1" applyFill="1" applyBorder="1" applyAlignment="1">
      <alignment horizontal="right" vertical="top" shrinkToFit="1"/>
    </xf>
    <xf numFmtId="4" fontId="44" fillId="0" borderId="9" xfId="0" applyNumberFormat="1" applyFont="1" applyBorder="1" applyAlignment="1">
      <alignment horizontal="right" vertical="top" shrinkToFit="1"/>
    </xf>
    <xf numFmtId="4" fontId="50" fillId="0" borderId="0" xfId="0" applyNumberFormat="1" applyFont="1" applyAlignment="1">
      <alignment horizontal="right" vertical="top" shrinkToFit="1"/>
    </xf>
    <xf numFmtId="0" fontId="44" fillId="0" borderId="0" xfId="0" applyFont="1" applyAlignment="1">
      <alignment horizontal="center" vertical="top" wrapText="1"/>
    </xf>
    <xf numFmtId="164" fontId="44" fillId="2" borderId="2" xfId="0" applyNumberFormat="1" applyFont="1" applyFill="1" applyBorder="1" applyAlignment="1">
      <alignment horizontal="center" vertical="top" shrinkToFit="1"/>
    </xf>
    <xf numFmtId="0" fontId="50" fillId="0" borderId="0" xfId="0" applyFont="1" applyAlignment="1">
      <alignment horizontal="right" vertical="top"/>
    </xf>
    <xf numFmtId="2" fontId="50" fillId="0" borderId="0" xfId="0" applyNumberFormat="1" applyFont="1" applyAlignment="1">
      <alignment horizontal="right" vertical="top"/>
    </xf>
    <xf numFmtId="4" fontId="65" fillId="0" borderId="1" xfId="0" applyNumberFormat="1" applyFont="1" applyBorder="1" applyAlignment="1">
      <alignment horizontal="right" vertical="top" shrinkToFit="1"/>
    </xf>
    <xf numFmtId="1" fontId="50" fillId="8" borderId="1" xfId="0" applyNumberFormat="1" applyFont="1" applyFill="1" applyBorder="1" applyAlignment="1">
      <alignment horizontal="right" vertical="top" shrinkToFit="1"/>
    </xf>
    <xf numFmtId="0" fontId="10" fillId="0" borderId="13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4" fontId="66" fillId="8" borderId="32" xfId="0" applyNumberFormat="1" applyFont="1" applyFill="1" applyBorder="1" applyAlignment="1" applyProtection="1">
      <alignment horizontal="right" vertical="center"/>
      <protection locked="0"/>
    </xf>
    <xf numFmtId="1" fontId="65" fillId="8" borderId="7" xfId="0" applyNumberFormat="1" applyFont="1" applyFill="1" applyBorder="1" applyAlignment="1">
      <alignment horizontal="right" vertical="top" shrinkToFit="1"/>
    </xf>
    <xf numFmtId="4" fontId="65" fillId="8" borderId="9" xfId="0" applyNumberFormat="1" applyFont="1" applyFill="1" applyBorder="1" applyAlignment="1">
      <alignment horizontal="right" vertical="center" shrinkToFit="1"/>
    </xf>
    <xf numFmtId="4" fontId="50" fillId="0" borderId="9" xfId="0" applyNumberFormat="1" applyFont="1" applyBorder="1" applyAlignment="1">
      <alignment horizontal="right" vertical="top" shrinkToFit="1"/>
    </xf>
    <xf numFmtId="1" fontId="65" fillId="8" borderId="9" xfId="0" applyNumberFormat="1" applyFont="1" applyFill="1" applyBorder="1" applyAlignment="1">
      <alignment horizontal="right" vertical="top" shrinkToFit="1"/>
    </xf>
    <xf numFmtId="1" fontId="65" fillId="8" borderId="12" xfId="0" applyNumberFormat="1" applyFont="1" applyFill="1" applyBorder="1" applyAlignment="1">
      <alignment horizontal="right" vertical="top" shrinkToFit="1"/>
    </xf>
    <xf numFmtId="4" fontId="57" fillId="8" borderId="12" xfId="0" applyNumberFormat="1" applyFont="1" applyFill="1" applyBorder="1" applyAlignment="1" applyProtection="1">
      <alignment horizontal="right" vertical="center"/>
      <protection locked="0"/>
    </xf>
    <xf numFmtId="4" fontId="52" fillId="0" borderId="12" xfId="0" applyNumberFormat="1" applyFont="1" applyBorder="1" applyAlignment="1" applyProtection="1">
      <alignment vertical="center"/>
      <protection locked="0"/>
    </xf>
    <xf numFmtId="1" fontId="46" fillId="8" borderId="12" xfId="0" applyNumberFormat="1" applyFont="1" applyFill="1" applyBorder="1" applyAlignment="1">
      <alignment horizontal="right" vertical="top" shrinkToFit="1"/>
    </xf>
    <xf numFmtId="1" fontId="46" fillId="0" borderId="2" xfId="0" applyNumberFormat="1" applyFont="1" applyBorder="1" applyAlignment="1">
      <alignment horizontal="center" vertical="top" shrinkToFit="1"/>
    </xf>
    <xf numFmtId="4" fontId="50" fillId="0" borderId="0" xfId="0" applyNumberFormat="1" applyFont="1" applyAlignment="1">
      <alignment horizontal="right" vertical="top" wrapText="1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top"/>
    </xf>
    <xf numFmtId="0" fontId="0" fillId="0" borderId="0" xfId="0" applyAlignment="1">
      <alignment vertical="top"/>
    </xf>
    <xf numFmtId="4" fontId="11" fillId="0" borderId="0" xfId="0" applyNumberFormat="1" applyFont="1" applyAlignment="1">
      <alignment horizontal="right" vertical="top" shrinkToFit="1"/>
    </xf>
    <xf numFmtId="0" fontId="0" fillId="0" borderId="12" xfId="0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0" fontId="80" fillId="0" borderId="12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left" wrapText="1"/>
    </xf>
    <xf numFmtId="164" fontId="1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wrapText="1"/>
    </xf>
    <xf numFmtId="4" fontId="52" fillId="0" borderId="12" xfId="0" applyNumberFormat="1" applyFont="1" applyBorder="1" applyAlignment="1">
      <alignment vertical="center"/>
    </xf>
    <xf numFmtId="0" fontId="0" fillId="0" borderId="12" xfId="0" applyBorder="1" applyAlignment="1">
      <alignment horizontal="right" vertical="top" wrapText="1"/>
    </xf>
    <xf numFmtId="0" fontId="0" fillId="2" borderId="12" xfId="0" applyFill="1" applyBorder="1" applyAlignment="1">
      <alignment horizontal="left" wrapText="1"/>
    </xf>
    <xf numFmtId="4" fontId="1" fillId="2" borderId="12" xfId="0" applyNumberFormat="1" applyFont="1" applyFill="1" applyBorder="1" applyAlignment="1">
      <alignment horizontal="right" vertical="top" shrinkToFit="1"/>
    </xf>
    <xf numFmtId="0" fontId="0" fillId="9" borderId="12" xfId="0" applyFill="1" applyBorder="1" applyAlignment="1">
      <alignment horizontal="right" vertical="top" wrapText="1"/>
    </xf>
    <xf numFmtId="4" fontId="1" fillId="0" borderId="12" xfId="0" applyNumberFormat="1" applyFont="1" applyBorder="1" applyAlignment="1">
      <alignment horizontal="right" vertical="top" shrinkToFit="1"/>
    </xf>
    <xf numFmtId="2" fontId="2" fillId="0" borderId="12" xfId="0" applyNumberFormat="1" applyFont="1" applyBorder="1" applyAlignment="1">
      <alignment horizontal="right" vertical="top" shrinkToFit="1"/>
    </xf>
    <xf numFmtId="4" fontId="12" fillId="9" borderId="12" xfId="0" applyNumberFormat="1" applyFont="1" applyFill="1" applyBorder="1" applyAlignment="1">
      <alignment vertical="center"/>
    </xf>
    <xf numFmtId="4" fontId="52" fillId="9" borderId="12" xfId="0" applyNumberFormat="1" applyFont="1" applyFill="1" applyBorder="1" applyAlignment="1">
      <alignment vertical="center"/>
    </xf>
    <xf numFmtId="0" fontId="0" fillId="2" borderId="12" xfId="0" applyFill="1" applyBorder="1" applyAlignment="1">
      <alignment horizontal="right" vertical="top" wrapText="1"/>
    </xf>
    <xf numFmtId="0" fontId="44" fillId="0" borderId="12" xfId="0" applyFont="1" applyBorder="1" applyAlignment="1">
      <alignment horizontal="left" wrapText="1"/>
    </xf>
    <xf numFmtId="1" fontId="1" fillId="2" borderId="12" xfId="0" applyNumberFormat="1" applyFont="1" applyFill="1" applyBorder="1" applyAlignment="1">
      <alignment horizontal="left" vertical="top" shrinkToFit="1"/>
    </xf>
    <xf numFmtId="4" fontId="1" fillId="9" borderId="12" xfId="0" applyNumberFormat="1" applyFont="1" applyFill="1" applyBorder="1" applyAlignment="1">
      <alignment horizontal="right" vertical="top" shrinkToFit="1"/>
    </xf>
    <xf numFmtId="0" fontId="0" fillId="8" borderId="12" xfId="0" applyFill="1" applyBorder="1" applyAlignment="1">
      <alignment horizontal="left" vertical="center" wrapText="1"/>
    </xf>
    <xf numFmtId="4" fontId="1" fillId="8" borderId="12" xfId="0" applyNumberFormat="1" applyFont="1" applyFill="1" applyBorder="1" applyAlignment="1">
      <alignment horizontal="right" vertical="center" wrapText="1" shrinkToFit="1"/>
    </xf>
    <xf numFmtId="4" fontId="1" fillId="8" borderId="12" xfId="0" applyNumberFormat="1" applyFont="1" applyFill="1" applyBorder="1" applyAlignment="1">
      <alignment horizontal="right" vertical="center" shrinkToFit="1"/>
    </xf>
    <xf numFmtId="0" fontId="0" fillId="8" borderId="12" xfId="0" applyFill="1" applyBorder="1" applyAlignment="1">
      <alignment horizontal="right" vertical="center" wrapText="1"/>
    </xf>
    <xf numFmtId="0" fontId="0" fillId="8" borderId="0" xfId="0" applyFill="1" applyAlignment="1">
      <alignment horizontal="left" vertical="center" wrapText="1"/>
    </xf>
    <xf numFmtId="0" fontId="44" fillId="0" borderId="0" xfId="0" applyFont="1" applyAlignment="1">
      <alignment horizontal="left" vertical="top"/>
    </xf>
    <xf numFmtId="4" fontId="44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44" fillId="0" borderId="0" xfId="0" applyNumberFormat="1" applyFont="1" applyAlignment="1">
      <alignment horizontal="right" vertical="center"/>
    </xf>
    <xf numFmtId="0" fontId="56" fillId="0" borderId="0" xfId="2" applyFont="1" applyAlignment="1">
      <alignment horizontal="left" vertical="top"/>
    </xf>
    <xf numFmtId="4" fontId="65" fillId="0" borderId="0" xfId="0" applyNumberFormat="1" applyFont="1" applyAlignment="1">
      <alignment horizontal="right" vertical="center"/>
    </xf>
    <xf numFmtId="0" fontId="69" fillId="0" borderId="0" xfId="2" applyFont="1" applyAlignment="1">
      <alignment horizontal="left" vertical="top"/>
    </xf>
    <xf numFmtId="165" fontId="44" fillId="0" borderId="2" xfId="1" applyNumberFormat="1" applyFont="1" applyFill="1" applyBorder="1" applyAlignment="1">
      <alignment horizontal="right" vertical="top" shrinkToFit="1"/>
    </xf>
    <xf numFmtId="0" fontId="0" fillId="8" borderId="12" xfId="0" applyFill="1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85" fillId="0" borderId="0" xfId="0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/>
    </xf>
    <xf numFmtId="0" fontId="0" fillId="8" borderId="12" xfId="0" applyFill="1" applyBorder="1" applyAlignment="1">
      <alignment horizontal="left" vertical="center" wrapText="1"/>
    </xf>
    <xf numFmtId="0" fontId="84" fillId="0" borderId="0" xfId="0" applyFont="1" applyAlignment="1">
      <alignment horizontal="center" vertical="top"/>
    </xf>
    <xf numFmtId="0" fontId="0" fillId="0" borderId="12" xfId="0" applyBorder="1" applyAlignment="1">
      <alignment horizontal="left" vertical="center" wrapText="1"/>
    </xf>
    <xf numFmtId="0" fontId="50" fillId="0" borderId="0" xfId="0" applyFont="1" applyAlignment="1">
      <alignment horizontal="left" vertical="top"/>
    </xf>
    <xf numFmtId="0" fontId="44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87" fillId="0" borderId="2" xfId="0" applyFont="1" applyBorder="1" applyAlignment="1">
      <alignment horizontal="center" vertical="center" wrapText="1"/>
    </xf>
    <xf numFmtId="0" fontId="87" fillId="0" borderId="3" xfId="0" applyFont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center" vertical="center" wrapText="1"/>
    </xf>
    <xf numFmtId="0" fontId="50" fillId="8" borderId="2" xfId="0" applyFont="1" applyFill="1" applyBorder="1" applyAlignment="1">
      <alignment horizontal="left" vertical="top" wrapText="1"/>
    </xf>
    <xf numFmtId="0" fontId="50" fillId="8" borderId="3" xfId="0" applyFont="1" applyFill="1" applyBorder="1" applyAlignment="1">
      <alignment horizontal="left" vertical="top" wrapText="1"/>
    </xf>
    <xf numFmtId="0" fontId="44" fillId="8" borderId="2" xfId="0" applyFont="1" applyFill="1" applyBorder="1" applyAlignment="1">
      <alignment horizontal="left" vertical="top" wrapText="1"/>
    </xf>
    <xf numFmtId="0" fontId="44" fillId="8" borderId="3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6" xfId="0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0" fillId="0" borderId="2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59" fillId="0" borderId="21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/>
    </xf>
    <xf numFmtId="0" fontId="50" fillId="0" borderId="0" xfId="0" applyFont="1" applyAlignment="1">
      <alignment horizontal="left" vertical="top" wrapText="1"/>
    </xf>
    <xf numFmtId="0" fontId="70" fillId="7" borderId="15" xfId="0" applyFont="1" applyFill="1" applyBorder="1" applyAlignment="1">
      <alignment horizontal="left" vertical="top" wrapText="1"/>
    </xf>
    <xf numFmtId="0" fontId="70" fillId="7" borderId="16" xfId="0" applyFont="1" applyFill="1" applyBorder="1" applyAlignment="1">
      <alignment horizontal="left" vertical="top" wrapText="1"/>
    </xf>
    <xf numFmtId="0" fontId="70" fillId="7" borderId="17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left" vertical="top" wrapText="1"/>
    </xf>
    <xf numFmtId="0" fontId="68" fillId="6" borderId="15" xfId="0" applyFont="1" applyFill="1" applyBorder="1" applyAlignment="1">
      <alignment horizontal="left" vertical="top" wrapText="1"/>
    </xf>
    <xf numFmtId="0" fontId="68" fillId="6" borderId="16" xfId="0" applyFont="1" applyFill="1" applyBorder="1" applyAlignment="1">
      <alignment horizontal="left" vertical="top" wrapText="1"/>
    </xf>
    <xf numFmtId="0" fontId="68" fillId="6" borderId="17" xfId="0" applyFont="1" applyFill="1" applyBorder="1" applyAlignment="1">
      <alignment horizontal="left" vertical="top" wrapText="1"/>
    </xf>
    <xf numFmtId="0" fontId="70" fillId="7" borderId="23" xfId="0" applyFont="1" applyFill="1" applyBorder="1" applyAlignment="1">
      <alignment horizontal="left" vertical="top" wrapText="1"/>
    </xf>
    <xf numFmtId="0" fontId="41" fillId="7" borderId="15" xfId="0" applyFont="1" applyFill="1" applyBorder="1" applyAlignment="1">
      <alignment horizontal="left" vertical="top" wrapText="1"/>
    </xf>
    <xf numFmtId="0" fontId="41" fillId="7" borderId="16" xfId="0" applyFont="1" applyFill="1" applyBorder="1" applyAlignment="1">
      <alignment horizontal="left" vertical="top" wrapText="1"/>
    </xf>
    <xf numFmtId="0" fontId="41" fillId="7" borderId="17" xfId="0" applyFont="1" applyFill="1" applyBorder="1" applyAlignment="1">
      <alignment horizontal="left" vertical="top" wrapText="1"/>
    </xf>
    <xf numFmtId="0" fontId="76" fillId="14" borderId="15" xfId="2" applyFont="1" applyFill="1" applyBorder="1" applyAlignment="1">
      <alignment horizontal="left" vertical="top"/>
    </xf>
    <xf numFmtId="0" fontId="76" fillId="14" borderId="16" xfId="2" applyFont="1" applyFill="1" applyBorder="1" applyAlignment="1">
      <alignment horizontal="left" vertical="top"/>
    </xf>
    <xf numFmtId="0" fontId="76" fillId="14" borderId="17" xfId="2" applyFont="1" applyFill="1" applyBorder="1" applyAlignment="1">
      <alignment horizontal="left" vertical="top"/>
    </xf>
    <xf numFmtId="0" fontId="70" fillId="14" borderId="15" xfId="2" applyFont="1" applyFill="1" applyBorder="1" applyAlignment="1">
      <alignment horizontal="left" vertical="top"/>
    </xf>
    <xf numFmtId="0" fontId="70" fillId="14" borderId="16" xfId="2" applyFont="1" applyFill="1" applyBorder="1" applyAlignment="1">
      <alignment horizontal="left" vertical="top"/>
    </xf>
    <xf numFmtId="0" fontId="70" fillId="14" borderId="17" xfId="2" applyFont="1" applyFill="1" applyBorder="1" applyAlignment="1">
      <alignment horizontal="left" vertical="top"/>
    </xf>
    <xf numFmtId="0" fontId="70" fillId="7" borderId="18" xfId="0" applyFont="1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16" xfId="0" applyFill="1" applyBorder="1" applyAlignment="1">
      <alignment horizontal="left" vertical="top" wrapText="1"/>
    </xf>
    <xf numFmtId="0" fontId="0" fillId="6" borderId="17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 wrapText="1"/>
    </xf>
    <xf numFmtId="0" fontId="0" fillId="4" borderId="17" xfId="0" applyFill="1" applyBorder="1" applyAlignment="1">
      <alignment horizontal="left" vertical="top" wrapText="1"/>
    </xf>
    <xf numFmtId="0" fontId="68" fillId="7" borderId="15" xfId="0" applyFont="1" applyFill="1" applyBorder="1" applyAlignment="1">
      <alignment horizontal="left" vertical="top" wrapText="1"/>
    </xf>
    <xf numFmtId="0" fontId="68" fillId="7" borderId="16" xfId="0" applyFont="1" applyFill="1" applyBorder="1" applyAlignment="1">
      <alignment horizontal="left" vertical="top" wrapText="1"/>
    </xf>
    <xf numFmtId="0" fontId="68" fillId="7" borderId="17" xfId="0" applyFont="1" applyFill="1" applyBorder="1" applyAlignment="1">
      <alignment horizontal="left" vertical="top" wrapText="1"/>
    </xf>
    <xf numFmtId="0" fontId="63" fillId="7" borderId="15" xfId="0" applyFont="1" applyFill="1" applyBorder="1" applyAlignment="1">
      <alignment horizontal="left" vertical="top" wrapText="1"/>
    </xf>
    <xf numFmtId="0" fontId="33" fillId="3" borderId="15" xfId="0" applyFont="1" applyFill="1" applyBorder="1" applyAlignment="1">
      <alignment horizontal="left" vertical="center" wrapText="1"/>
    </xf>
    <xf numFmtId="0" fontId="33" fillId="3" borderId="16" xfId="0" applyFont="1" applyFill="1" applyBorder="1" applyAlignment="1">
      <alignment horizontal="left" vertical="center" wrapText="1"/>
    </xf>
    <xf numFmtId="0" fontId="33" fillId="3" borderId="17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70" fillId="14" borderId="15" xfId="2" applyFont="1" applyFill="1" applyBorder="1" applyAlignment="1">
      <alignment horizontal="left" vertical="top" wrapText="1"/>
    </xf>
    <xf numFmtId="0" fontId="70" fillId="14" borderId="16" xfId="2" applyFont="1" applyFill="1" applyBorder="1" applyAlignment="1">
      <alignment horizontal="left" vertical="top" wrapText="1"/>
    </xf>
    <xf numFmtId="0" fontId="70" fillId="14" borderId="17" xfId="2" applyFont="1" applyFill="1" applyBorder="1" applyAlignment="1">
      <alignment horizontal="left" vertical="top" wrapText="1"/>
    </xf>
    <xf numFmtId="0" fontId="42" fillId="7" borderId="15" xfId="0" applyFont="1" applyFill="1" applyBorder="1" applyAlignment="1">
      <alignment horizontal="left" vertical="center" wrapText="1"/>
    </xf>
    <xf numFmtId="0" fontId="42" fillId="7" borderId="16" xfId="0" applyFont="1" applyFill="1" applyBorder="1" applyAlignment="1">
      <alignment horizontal="left" vertical="center" wrapText="1"/>
    </xf>
    <xf numFmtId="0" fontId="42" fillId="7" borderId="17" xfId="0" applyFont="1" applyFill="1" applyBorder="1" applyAlignment="1">
      <alignment horizontal="left" vertical="center" wrapText="1"/>
    </xf>
    <xf numFmtId="0" fontId="70" fillId="7" borderId="15" xfId="0" applyFont="1" applyFill="1" applyBorder="1" applyAlignment="1">
      <alignment horizontal="left" vertical="center" wrapText="1"/>
    </xf>
    <xf numFmtId="0" fontId="70" fillId="7" borderId="16" xfId="0" applyFont="1" applyFill="1" applyBorder="1" applyAlignment="1">
      <alignment horizontal="left" vertical="center" wrapText="1"/>
    </xf>
    <xf numFmtId="0" fontId="70" fillId="7" borderId="17" xfId="0" applyFont="1" applyFill="1" applyBorder="1" applyAlignment="1">
      <alignment horizontal="left" vertical="center" wrapText="1"/>
    </xf>
    <xf numFmtId="0" fontId="70" fillId="7" borderId="12" xfId="0" applyFont="1" applyFill="1" applyBorder="1" applyAlignment="1">
      <alignment horizontal="left" vertical="top" wrapText="1"/>
    </xf>
    <xf numFmtId="1" fontId="64" fillId="0" borderId="24" xfId="0" applyNumberFormat="1" applyFont="1" applyBorder="1" applyAlignment="1">
      <alignment horizontal="left" vertical="top" shrinkToFit="1"/>
    </xf>
    <xf numFmtId="1" fontId="64" fillId="0" borderId="25" xfId="0" applyNumberFormat="1" applyFont="1" applyBorder="1" applyAlignment="1">
      <alignment horizontal="left" vertical="top" shrinkToFit="1"/>
    </xf>
    <xf numFmtId="0" fontId="42" fillId="10" borderId="15" xfId="0" applyFont="1" applyFill="1" applyBorder="1" applyAlignment="1">
      <alignment horizontal="left" vertical="top" wrapText="1"/>
    </xf>
    <xf numFmtId="0" fontId="42" fillId="10" borderId="16" xfId="0" applyFont="1" applyFill="1" applyBorder="1" applyAlignment="1">
      <alignment horizontal="left" vertical="top" wrapText="1"/>
    </xf>
    <xf numFmtId="0" fontId="42" fillId="10" borderId="17" xfId="0" applyFont="1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42" fillId="4" borderId="12" xfId="0" applyFont="1" applyFill="1" applyBorder="1" applyAlignment="1">
      <alignment horizontal="left" vertical="top" wrapText="1"/>
    </xf>
    <xf numFmtId="0" fontId="68" fillId="6" borderId="12" xfId="0" applyFont="1" applyFill="1" applyBorder="1" applyAlignment="1">
      <alignment horizontal="left" vertical="top" wrapText="1"/>
    </xf>
    <xf numFmtId="0" fontId="41" fillId="7" borderId="12" xfId="0" applyFont="1" applyFill="1" applyBorder="1" applyAlignment="1">
      <alignment horizontal="left" vertical="top" wrapText="1"/>
    </xf>
    <xf numFmtId="0" fontId="33" fillId="4" borderId="15" xfId="0" applyFont="1" applyFill="1" applyBorder="1" applyAlignment="1">
      <alignment horizontal="left" vertical="top" wrapText="1"/>
    </xf>
    <xf numFmtId="0" fontId="33" fillId="4" borderId="16" xfId="0" applyFont="1" applyFill="1" applyBorder="1" applyAlignment="1">
      <alignment horizontal="left" vertical="top" wrapText="1"/>
    </xf>
    <xf numFmtId="0" fontId="33" fillId="4" borderId="17" xfId="0" applyFont="1" applyFill="1" applyBorder="1" applyAlignment="1">
      <alignment horizontal="left" vertical="top" wrapText="1"/>
    </xf>
    <xf numFmtId="0" fontId="51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top" wrapText="1"/>
    </xf>
    <xf numFmtId="0" fontId="82" fillId="7" borderId="15" xfId="0" applyFont="1" applyFill="1" applyBorder="1" applyAlignment="1">
      <alignment horizontal="left" vertical="top" wrapText="1"/>
    </xf>
    <xf numFmtId="0" fontId="0" fillId="7" borderId="16" xfId="0" applyFill="1" applyBorder="1" applyAlignment="1">
      <alignment horizontal="left" vertical="top" wrapText="1"/>
    </xf>
    <xf numFmtId="0" fontId="0" fillId="7" borderId="17" xfId="0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51" fillId="8" borderId="0" xfId="0" applyFont="1" applyFill="1" applyAlignment="1">
      <alignment horizontal="left" vertical="top"/>
    </xf>
    <xf numFmtId="0" fontId="72" fillId="0" borderId="0" xfId="0" applyFont="1" applyAlignment="1">
      <alignment horizontal="left" vertical="top"/>
    </xf>
    <xf numFmtId="0" fontId="5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1" fontId="64" fillId="0" borderId="15" xfId="0" applyNumberFormat="1" applyFont="1" applyBorder="1" applyAlignment="1">
      <alignment horizontal="left" vertical="center" shrinkToFit="1"/>
    </xf>
    <xf numFmtId="1" fontId="64" fillId="0" borderId="16" xfId="0" applyNumberFormat="1" applyFont="1" applyBorder="1" applyAlignment="1">
      <alignment horizontal="left" vertical="center" shrinkToFit="1"/>
    </xf>
    <xf numFmtId="1" fontId="64" fillId="0" borderId="17" xfId="0" applyNumberFormat="1" applyFont="1" applyBorder="1" applyAlignment="1">
      <alignment horizontal="left" vertical="center" shrinkToFit="1"/>
    </xf>
    <xf numFmtId="0" fontId="70" fillId="7" borderId="19" xfId="0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 wrapText="1"/>
    </xf>
    <xf numFmtId="0" fontId="70" fillId="7" borderId="26" xfId="0" applyFont="1" applyFill="1" applyBorder="1" applyAlignment="1">
      <alignment horizontal="left" vertical="top" wrapText="1"/>
    </xf>
    <xf numFmtId="0" fontId="70" fillId="7" borderId="27" xfId="0" applyFont="1" applyFill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81" fillId="0" borderId="0" xfId="0" applyFont="1" applyAlignment="1">
      <alignment horizontal="left" vertical="top" wrapText="1"/>
    </xf>
    <xf numFmtId="0" fontId="12" fillId="4" borderId="15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left" vertical="top" wrapText="1"/>
    </xf>
    <xf numFmtId="0" fontId="45" fillId="6" borderId="15" xfId="0" applyFont="1" applyFill="1" applyBorder="1" applyAlignment="1">
      <alignment horizontal="left" vertical="top" wrapText="1"/>
    </xf>
    <xf numFmtId="0" fontId="45" fillId="6" borderId="16" xfId="0" applyFont="1" applyFill="1" applyBorder="1" applyAlignment="1">
      <alignment horizontal="left" vertical="top" wrapText="1"/>
    </xf>
    <xf numFmtId="0" fontId="45" fillId="6" borderId="17" xfId="0" applyFont="1" applyFill="1" applyBorder="1" applyAlignment="1">
      <alignment horizontal="left" vertical="top" wrapText="1"/>
    </xf>
    <xf numFmtId="0" fontId="33" fillId="4" borderId="15" xfId="0" applyFont="1" applyFill="1" applyBorder="1" applyAlignment="1">
      <alignment horizontal="left" vertical="center" wrapText="1"/>
    </xf>
    <xf numFmtId="0" fontId="33" fillId="4" borderId="16" xfId="0" applyFont="1" applyFill="1" applyBorder="1" applyAlignment="1">
      <alignment horizontal="left" vertical="center" wrapText="1"/>
    </xf>
    <xf numFmtId="0" fontId="33" fillId="4" borderId="17" xfId="0" applyFont="1" applyFill="1" applyBorder="1" applyAlignment="1">
      <alignment horizontal="left" vertical="center" wrapText="1"/>
    </xf>
    <xf numFmtId="0" fontId="42" fillId="7" borderId="15" xfId="0" applyFont="1" applyFill="1" applyBorder="1" applyAlignment="1">
      <alignment horizontal="left" vertical="top" wrapText="1"/>
    </xf>
    <xf numFmtId="0" fontId="42" fillId="7" borderId="16" xfId="0" applyFont="1" applyFill="1" applyBorder="1" applyAlignment="1">
      <alignment horizontal="left" vertical="top" wrapText="1"/>
    </xf>
    <xf numFmtId="0" fontId="42" fillId="7" borderId="17" xfId="0" applyFont="1" applyFill="1" applyBorder="1" applyAlignment="1">
      <alignment horizontal="left" vertical="top" wrapText="1"/>
    </xf>
    <xf numFmtId="0" fontId="62" fillId="7" borderId="12" xfId="0" applyFont="1" applyFill="1" applyBorder="1" applyAlignment="1">
      <alignment horizontal="left" vertical="top" wrapText="1"/>
    </xf>
    <xf numFmtId="0" fontId="12" fillId="7" borderId="12" xfId="0" applyFont="1" applyFill="1" applyBorder="1" applyAlignment="1">
      <alignment horizontal="left" vertical="top" wrapText="1"/>
    </xf>
    <xf numFmtId="0" fontId="66" fillId="8" borderId="15" xfId="0" applyFont="1" applyFill="1" applyBorder="1" applyAlignment="1">
      <alignment horizontal="left" vertical="top" wrapText="1"/>
    </xf>
    <xf numFmtId="0" fontId="66" fillId="8" borderId="16" xfId="0" applyFont="1" applyFill="1" applyBorder="1" applyAlignment="1">
      <alignment horizontal="left" vertical="top" wrapText="1"/>
    </xf>
    <xf numFmtId="0" fontId="66" fillId="8" borderId="23" xfId="0" applyFont="1" applyFill="1" applyBorder="1" applyAlignment="1">
      <alignment horizontal="left" vertical="top" wrapText="1"/>
    </xf>
    <xf numFmtId="0" fontId="62" fillId="7" borderId="15" xfId="0" applyFont="1" applyFill="1" applyBorder="1" applyAlignment="1">
      <alignment horizontal="left" vertical="top" wrapText="1"/>
    </xf>
    <xf numFmtId="0" fontId="62" fillId="7" borderId="16" xfId="0" applyFont="1" applyFill="1" applyBorder="1" applyAlignment="1">
      <alignment horizontal="left" vertical="top" wrapText="1"/>
    </xf>
    <xf numFmtId="0" fontId="62" fillId="7" borderId="17" xfId="0" applyFont="1" applyFill="1" applyBorder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52" fillId="0" borderId="6" xfId="0" applyFont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16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0" fillId="12" borderId="29" xfId="0" applyFill="1" applyBorder="1" applyAlignment="1">
      <alignment horizontal="left" vertical="center" wrapText="1"/>
    </xf>
    <xf numFmtId="0" fontId="0" fillId="12" borderId="24" xfId="0" applyFill="1" applyBorder="1" applyAlignment="1">
      <alignment horizontal="left" vertical="center" wrapText="1"/>
    </xf>
    <xf numFmtId="0" fontId="0" fillId="12" borderId="30" xfId="0" applyFill="1" applyBorder="1" applyAlignment="1">
      <alignment horizontal="left" vertical="center" wrapText="1"/>
    </xf>
    <xf numFmtId="0" fontId="66" fillId="8" borderId="15" xfId="0" applyFont="1" applyFill="1" applyBorder="1" applyAlignment="1">
      <alignment horizontal="left" vertical="center" wrapText="1"/>
    </xf>
    <xf numFmtId="0" fontId="66" fillId="8" borderId="16" xfId="0" applyFont="1" applyFill="1" applyBorder="1" applyAlignment="1">
      <alignment horizontal="left" vertical="center" wrapText="1"/>
    </xf>
    <xf numFmtId="0" fontId="66" fillId="8" borderId="17" xfId="0" applyFont="1" applyFill="1" applyBorder="1" applyAlignment="1">
      <alignment horizontal="left" vertical="center" wrapText="1"/>
    </xf>
    <xf numFmtId="0" fontId="0" fillId="9" borderId="29" xfId="0" applyFill="1" applyBorder="1" applyAlignment="1">
      <alignment horizontal="center" vertical="top"/>
    </xf>
    <xf numFmtId="0" fontId="0" fillId="9" borderId="16" xfId="0" applyFill="1" applyBorder="1" applyAlignment="1">
      <alignment horizontal="center" vertical="top"/>
    </xf>
    <xf numFmtId="0" fontId="0" fillId="9" borderId="17" xfId="0" applyFill="1" applyBorder="1" applyAlignment="1">
      <alignment horizontal="center" vertical="top"/>
    </xf>
    <xf numFmtId="0" fontId="0" fillId="15" borderId="15" xfId="0" applyFill="1" applyBorder="1" applyAlignment="1">
      <alignment horizontal="left" vertical="center" wrapText="1"/>
    </xf>
    <xf numFmtId="0" fontId="0" fillId="15" borderId="16" xfId="0" applyFill="1" applyBorder="1" applyAlignment="1">
      <alignment horizontal="left" vertical="center" wrapText="1"/>
    </xf>
    <xf numFmtId="0" fontId="0" fillId="15" borderId="17" xfId="0" applyFill="1" applyBorder="1" applyAlignment="1">
      <alignment horizontal="left" vertical="center" wrapText="1"/>
    </xf>
    <xf numFmtId="0" fontId="33" fillId="12" borderId="15" xfId="0" applyFont="1" applyFill="1" applyBorder="1" applyAlignment="1">
      <alignment horizontal="left" vertical="top" wrapText="1"/>
    </xf>
    <xf numFmtId="0" fontId="33" fillId="12" borderId="16" xfId="0" applyFont="1" applyFill="1" applyBorder="1" applyAlignment="1">
      <alignment horizontal="left" vertical="top" wrapText="1"/>
    </xf>
    <xf numFmtId="0" fontId="33" fillId="12" borderId="17" xfId="0" applyFont="1" applyFill="1" applyBorder="1" applyAlignment="1">
      <alignment horizontal="left" vertical="top" wrapText="1"/>
    </xf>
    <xf numFmtId="0" fontId="66" fillId="8" borderId="17" xfId="0" applyFont="1" applyFill="1" applyBorder="1" applyAlignment="1">
      <alignment horizontal="left" vertical="top" wrapText="1"/>
    </xf>
    <xf numFmtId="0" fontId="33" fillId="3" borderId="15" xfId="0" applyFont="1" applyFill="1" applyBorder="1" applyAlignment="1">
      <alignment horizontal="left" vertical="top" wrapText="1"/>
    </xf>
    <xf numFmtId="0" fontId="33" fillId="3" borderId="16" xfId="0" applyFont="1" applyFill="1" applyBorder="1" applyAlignment="1">
      <alignment horizontal="left" vertical="top" wrapText="1"/>
    </xf>
    <xf numFmtId="0" fontId="33" fillId="3" borderId="17" xfId="0" applyFont="1" applyFill="1" applyBorder="1" applyAlignment="1">
      <alignment horizontal="left" vertical="top" wrapText="1"/>
    </xf>
    <xf numFmtId="0" fontId="44" fillId="0" borderId="0" xfId="0" applyFont="1" applyAlignment="1">
      <alignment horizontal="right" vertical="top"/>
    </xf>
    <xf numFmtId="1" fontId="64" fillId="0" borderId="34" xfId="0" applyNumberFormat="1" applyFont="1" applyBorder="1" applyAlignment="1">
      <alignment horizontal="left" vertical="top" shrinkToFit="1"/>
    </xf>
    <xf numFmtId="1" fontId="64" fillId="0" borderId="28" xfId="0" applyNumberFormat="1" applyFont="1" applyBorder="1" applyAlignment="1">
      <alignment horizontal="left" vertical="top" shrinkToFit="1"/>
    </xf>
    <xf numFmtId="0" fontId="42" fillId="4" borderId="16" xfId="0" applyFont="1" applyFill="1" applyBorder="1" applyAlignment="1">
      <alignment horizontal="left" vertical="top" wrapText="1"/>
    </xf>
    <xf numFmtId="0" fontId="42" fillId="4" borderId="17" xfId="0" applyFont="1" applyFill="1" applyBorder="1" applyAlignment="1">
      <alignment horizontal="left" vertical="top" wrapText="1"/>
    </xf>
    <xf numFmtId="0" fontId="29" fillId="0" borderId="0" xfId="0" applyFont="1" applyAlignment="1">
      <alignment horizontal="right" vertical="top" wrapText="1"/>
    </xf>
    <xf numFmtId="0" fontId="66" fillId="0" borderId="24" xfId="0" applyFont="1" applyBorder="1" applyAlignment="1">
      <alignment horizontal="left" vertical="top" wrapText="1"/>
    </xf>
    <xf numFmtId="0" fontId="66" fillId="0" borderId="25" xfId="0" applyFont="1" applyBorder="1" applyAlignment="1">
      <alignment horizontal="left" vertical="top" wrapText="1"/>
    </xf>
    <xf numFmtId="0" fontId="63" fillId="7" borderId="16" xfId="0" applyFont="1" applyFill="1" applyBorder="1" applyAlignment="1">
      <alignment horizontal="left" vertical="top" wrapText="1"/>
    </xf>
    <xf numFmtId="0" fontId="63" fillId="7" borderId="17" xfId="0" applyFont="1" applyFill="1" applyBorder="1" applyAlignment="1">
      <alignment horizontal="left" vertical="top" wrapText="1"/>
    </xf>
    <xf numFmtId="0" fontId="41" fillId="6" borderId="15" xfId="0" applyFont="1" applyFill="1" applyBorder="1" applyAlignment="1">
      <alignment horizontal="left" vertical="top" wrapText="1"/>
    </xf>
    <xf numFmtId="0" fontId="41" fillId="6" borderId="16" xfId="0" applyFont="1" applyFill="1" applyBorder="1" applyAlignment="1">
      <alignment horizontal="left" vertical="top" wrapText="1"/>
    </xf>
    <xf numFmtId="0" fontId="41" fillId="6" borderId="17" xfId="0" applyFont="1" applyFill="1" applyBorder="1" applyAlignment="1">
      <alignment horizontal="left" vertical="top" wrapText="1"/>
    </xf>
    <xf numFmtId="0" fontId="60" fillId="7" borderId="12" xfId="0" applyFont="1" applyFill="1" applyBorder="1" applyAlignment="1">
      <alignment horizontal="left" vertical="top" wrapText="1"/>
    </xf>
    <xf numFmtId="0" fontId="44" fillId="4" borderId="12" xfId="0" applyFont="1" applyFill="1" applyBorder="1" applyAlignment="1">
      <alignment horizontal="left" vertical="center" wrapText="1"/>
    </xf>
    <xf numFmtId="0" fontId="75" fillId="6" borderId="12" xfId="0" applyFont="1" applyFill="1" applyBorder="1" applyAlignment="1">
      <alignment horizontal="left" vertical="top" wrapText="1"/>
    </xf>
    <xf numFmtId="0" fontId="42" fillId="7" borderId="12" xfId="0" applyFont="1" applyFill="1" applyBorder="1" applyAlignment="1">
      <alignment vertical="top" wrapText="1"/>
    </xf>
    <xf numFmtId="0" fontId="60" fillId="7" borderId="15" xfId="0" applyFont="1" applyFill="1" applyBorder="1" applyAlignment="1">
      <alignment horizontal="left" vertical="top" wrapText="1"/>
    </xf>
    <xf numFmtId="0" fontId="60" fillId="7" borderId="16" xfId="0" applyFont="1" applyFill="1" applyBorder="1" applyAlignment="1">
      <alignment horizontal="left" vertical="top" wrapText="1"/>
    </xf>
    <xf numFmtId="0" fontId="60" fillId="7" borderId="17" xfId="0" applyFont="1" applyFill="1" applyBorder="1" applyAlignment="1">
      <alignment horizontal="left" vertical="top" wrapText="1"/>
    </xf>
    <xf numFmtId="0" fontId="35" fillId="7" borderId="12" xfId="0" applyFont="1" applyFill="1" applyBorder="1" applyAlignment="1">
      <alignment horizontal="left" vertical="top" wrapText="1"/>
    </xf>
    <xf numFmtId="0" fontId="33" fillId="4" borderId="12" xfId="0" applyFont="1" applyFill="1" applyBorder="1" applyAlignment="1">
      <alignment horizontal="left" vertical="top" wrapText="1"/>
    </xf>
    <xf numFmtId="0" fontId="41" fillId="7" borderId="20" xfId="0" applyFont="1" applyFill="1" applyBorder="1" applyAlignment="1">
      <alignment horizontal="left" vertical="top" wrapText="1"/>
    </xf>
    <xf numFmtId="0" fontId="62" fillId="7" borderId="23" xfId="0" applyFont="1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center" wrapText="1"/>
    </xf>
    <xf numFmtId="0" fontId="56" fillId="0" borderId="0" xfId="2" applyFont="1" applyAlignment="1">
      <alignment horizontal="left" vertical="top"/>
    </xf>
    <xf numFmtId="0" fontId="35" fillId="7" borderId="15" xfId="0" applyFont="1" applyFill="1" applyBorder="1" applyAlignment="1">
      <alignment horizontal="left" vertical="top" wrapText="1"/>
    </xf>
    <xf numFmtId="0" fontId="64" fillId="0" borderId="12" xfId="0" applyFont="1" applyBorder="1" applyAlignment="1">
      <alignment horizontal="left" vertical="top"/>
    </xf>
    <xf numFmtId="0" fontId="53" fillId="3" borderId="12" xfId="0" applyFont="1" applyFill="1" applyBorder="1" applyAlignment="1">
      <alignment horizontal="left" vertical="center" wrapText="1"/>
    </xf>
    <xf numFmtId="0" fontId="42" fillId="4" borderId="0" xfId="0" applyFont="1" applyFill="1" applyAlignment="1">
      <alignment horizontal="left" vertical="top" wrapText="1"/>
    </xf>
    <xf numFmtId="0" fontId="42" fillId="4" borderId="11" xfId="0" applyFont="1" applyFill="1" applyBorder="1" applyAlignment="1">
      <alignment horizontal="left" vertical="top" wrapText="1"/>
    </xf>
    <xf numFmtId="0" fontId="42" fillId="6" borderId="24" xfId="0" applyFont="1" applyFill="1" applyBorder="1" applyAlignment="1">
      <alignment horizontal="left" vertical="top" wrapText="1"/>
    </xf>
    <xf numFmtId="0" fontId="42" fillId="6" borderId="25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6" borderId="23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center" wrapText="1"/>
    </xf>
    <xf numFmtId="0" fontId="0" fillId="4" borderId="25" xfId="0" applyFill="1" applyBorder="1" applyAlignment="1">
      <alignment horizontal="left" vertical="center" wrapText="1"/>
    </xf>
    <xf numFmtId="0" fontId="88" fillId="0" borderId="0" xfId="0" applyFont="1" applyAlignment="1">
      <alignment horizontal="center" vertical="center"/>
    </xf>
    <xf numFmtId="0" fontId="50" fillId="8" borderId="0" xfId="0" applyFont="1" applyFill="1" applyAlignment="1">
      <alignment horizontal="center" vertical="top" wrapText="1"/>
    </xf>
    <xf numFmtId="0" fontId="0" fillId="8" borderId="0" xfId="0" applyFill="1" applyAlignment="1">
      <alignment horizontal="center" vertical="top" wrapText="1"/>
    </xf>
    <xf numFmtId="0" fontId="12" fillId="4" borderId="15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1" fontId="64" fillId="0" borderId="12" xfId="0" applyNumberFormat="1" applyFont="1" applyBorder="1" applyAlignment="1">
      <alignment horizontal="left" vertical="top" shrinkToFit="1"/>
    </xf>
    <xf numFmtId="0" fontId="72" fillId="8" borderId="0" xfId="0" applyFont="1" applyFill="1" applyAlignment="1">
      <alignment horizontal="left" vertical="top"/>
    </xf>
  </cellXfs>
  <cellStyles count="3">
    <cellStyle name="Excel Built-in Normal" xfId="2" xr:uid="{3E989BDE-667D-4F6C-8D79-4B128E8F3D8F}"/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opLeftCell="A4" zoomScale="110" zoomScaleNormal="110" workbookViewId="0">
      <selection sqref="A1:I1"/>
    </sheetView>
  </sheetViews>
  <sheetFormatPr defaultRowHeight="12.75" x14ac:dyDescent="0.2"/>
  <cols>
    <col min="1" max="1" width="6.83203125" customWidth="1"/>
    <col min="2" max="2" width="9.83203125" customWidth="1"/>
    <col min="3" max="3" width="32.6640625" customWidth="1"/>
    <col min="4" max="4" width="9.83203125" customWidth="1"/>
    <col min="5" max="5" width="16.6640625" customWidth="1"/>
    <col min="6" max="6" width="14" customWidth="1"/>
    <col min="7" max="7" width="14.33203125" customWidth="1"/>
    <col min="8" max="8" width="7.6640625" customWidth="1"/>
    <col min="9" max="9" width="8.1640625" customWidth="1"/>
  </cols>
  <sheetData>
    <row r="1" spans="1:9" ht="25.5" customHeight="1" x14ac:dyDescent="0.2">
      <c r="A1" s="348" t="s">
        <v>332</v>
      </c>
      <c r="B1" s="348"/>
      <c r="C1" s="348"/>
      <c r="D1" s="348"/>
      <c r="E1" s="348"/>
      <c r="F1" s="348"/>
      <c r="G1" s="348"/>
      <c r="H1" s="348"/>
      <c r="I1" s="348"/>
    </row>
    <row r="2" spans="1:9" ht="12.75" customHeight="1" x14ac:dyDescent="0.2">
      <c r="A2" s="349"/>
      <c r="B2" s="349"/>
      <c r="C2" s="349"/>
      <c r="D2" s="349"/>
      <c r="E2" s="349"/>
      <c r="F2" s="349"/>
      <c r="G2" s="349"/>
      <c r="H2" s="349"/>
      <c r="I2" s="349"/>
    </row>
    <row r="3" spans="1:9" ht="19.5" customHeight="1" x14ac:dyDescent="0.2">
      <c r="A3" s="345" t="s">
        <v>319</v>
      </c>
      <c r="B3" s="345"/>
      <c r="C3" s="345"/>
      <c r="D3" s="345"/>
      <c r="E3" s="345"/>
      <c r="F3" s="345"/>
      <c r="G3" s="345"/>
      <c r="H3" s="345"/>
      <c r="I3" s="345"/>
    </row>
    <row r="4" spans="1:9" ht="17.25" customHeight="1" x14ac:dyDescent="0.2">
      <c r="A4" s="346" t="s">
        <v>312</v>
      </c>
      <c r="B4" s="346"/>
      <c r="C4" s="346"/>
      <c r="D4" s="346"/>
      <c r="E4" s="346"/>
      <c r="F4" s="346"/>
      <c r="G4" s="346"/>
      <c r="H4" s="346"/>
      <c r="I4" s="346"/>
    </row>
    <row r="5" spans="1:9" ht="12.2" customHeight="1" x14ac:dyDescent="0.2">
      <c r="A5" s="351" t="s">
        <v>311</v>
      </c>
      <c r="B5" s="351"/>
      <c r="C5" s="351"/>
      <c r="D5" s="351"/>
      <c r="E5" s="351"/>
      <c r="F5" s="351"/>
      <c r="G5" s="351"/>
      <c r="H5" s="351"/>
      <c r="I5" s="351"/>
    </row>
    <row r="6" spans="1:9" ht="12.95" customHeight="1" x14ac:dyDescent="0.2">
      <c r="A6" s="349" t="s">
        <v>297</v>
      </c>
      <c r="B6" s="349"/>
      <c r="C6" s="349"/>
      <c r="D6" s="349"/>
      <c r="E6" s="349"/>
      <c r="F6" s="349"/>
    </row>
    <row r="7" spans="1:9" ht="28.7" customHeight="1" x14ac:dyDescent="0.2">
      <c r="A7" s="304"/>
      <c r="B7" s="352"/>
      <c r="C7" s="352"/>
      <c r="D7" s="352"/>
      <c r="E7" s="305" t="s">
        <v>286</v>
      </c>
      <c r="F7" s="306" t="s">
        <v>304</v>
      </c>
      <c r="G7" s="307" t="s">
        <v>306</v>
      </c>
      <c r="H7" s="308" t="s">
        <v>0</v>
      </c>
      <c r="I7" s="309" t="s">
        <v>1</v>
      </c>
    </row>
    <row r="8" spans="1:9" ht="12" customHeight="1" x14ac:dyDescent="0.2">
      <c r="A8" s="310"/>
      <c r="B8" s="341"/>
      <c r="C8" s="341"/>
      <c r="D8" s="341"/>
      <c r="E8" s="311" t="s">
        <v>202</v>
      </c>
      <c r="F8" s="311" t="s">
        <v>203</v>
      </c>
      <c r="G8" s="311" t="s">
        <v>204</v>
      </c>
      <c r="H8" s="310"/>
      <c r="I8" s="312"/>
    </row>
    <row r="9" spans="1:9" ht="12.95" customHeight="1" x14ac:dyDescent="0.2">
      <c r="A9" s="342" t="s">
        <v>2</v>
      </c>
      <c r="B9" s="342"/>
      <c r="C9" s="342"/>
      <c r="D9" s="342"/>
      <c r="E9" s="310"/>
      <c r="F9" s="310"/>
      <c r="G9" s="310"/>
      <c r="H9" s="310"/>
      <c r="I9" s="312"/>
    </row>
    <row r="10" spans="1:9" ht="12.2" customHeight="1" x14ac:dyDescent="0.2">
      <c r="A10" s="197">
        <v>6</v>
      </c>
      <c r="B10" s="344" t="s">
        <v>3</v>
      </c>
      <c r="C10" s="344"/>
      <c r="D10" s="344"/>
      <c r="E10" s="313">
        <f>'OPĆI DIO'!D9</f>
        <v>1342332</v>
      </c>
      <c r="F10" s="313">
        <f>'OPĆI DIO'!E9</f>
        <v>-379002</v>
      </c>
      <c r="G10" s="313">
        <f>'OPĆI DIO'!F9</f>
        <v>963330</v>
      </c>
      <c r="H10" s="314">
        <f>F10/E10*100</f>
        <v>-28.234594720233147</v>
      </c>
      <c r="I10" s="314">
        <v>0</v>
      </c>
    </row>
    <row r="11" spans="1:9" ht="12.95" customHeight="1" x14ac:dyDescent="0.2">
      <c r="A11" s="197">
        <v>7</v>
      </c>
      <c r="B11" s="344" t="s">
        <v>4</v>
      </c>
      <c r="C11" s="344"/>
      <c r="D11" s="344"/>
      <c r="E11" s="313">
        <f>'OPĆI DIO'!D27</f>
        <v>819548</v>
      </c>
      <c r="F11" s="313">
        <v>-800000</v>
      </c>
      <c r="G11" s="313">
        <v>19548</v>
      </c>
      <c r="H11" s="314">
        <f>F11/E11*100</f>
        <v>-97.614782782704609</v>
      </c>
      <c r="I11" s="314">
        <v>0</v>
      </c>
    </row>
    <row r="12" spans="1:9" ht="15" customHeight="1" x14ac:dyDescent="0.2">
      <c r="A12" s="315"/>
      <c r="B12" s="343" t="s">
        <v>5</v>
      </c>
      <c r="C12" s="343"/>
      <c r="D12" s="343"/>
      <c r="E12" s="316">
        <f>SUM(E10,E11)</f>
        <v>2161880</v>
      </c>
      <c r="F12" s="316">
        <f>SUM(F11,F10)</f>
        <v>-1179002</v>
      </c>
      <c r="G12" s="316">
        <f>SUM(G10,G11)</f>
        <v>982878</v>
      </c>
      <c r="H12" s="317">
        <f t="shared" ref="H12:I15" si="0">F12/E12*100</f>
        <v>-54.535959442707274</v>
      </c>
      <c r="I12" s="317">
        <v>0</v>
      </c>
    </row>
    <row r="13" spans="1:9" ht="13.7" customHeight="1" x14ac:dyDescent="0.2">
      <c r="A13" s="197">
        <v>3</v>
      </c>
      <c r="B13" s="344" t="s">
        <v>6</v>
      </c>
      <c r="C13" s="344"/>
      <c r="D13" s="344"/>
      <c r="E13" s="313">
        <f>'OPĆI DIO'!D32</f>
        <v>881350</v>
      </c>
      <c r="F13" s="313">
        <f>'OPĆI DIO'!E32</f>
        <v>214527.2</v>
      </c>
      <c r="G13" s="313">
        <f>'OPĆI DIO'!F32</f>
        <v>1095877.2</v>
      </c>
      <c r="H13" s="314">
        <f t="shared" si="0"/>
        <v>24.340749985817215</v>
      </c>
      <c r="I13" s="314">
        <f t="shared" si="0"/>
        <v>510.83368449315509</v>
      </c>
    </row>
    <row r="14" spans="1:9" ht="13.7" customHeight="1" x14ac:dyDescent="0.2">
      <c r="A14" s="197">
        <v>4</v>
      </c>
      <c r="B14" s="344" t="s">
        <v>7</v>
      </c>
      <c r="C14" s="344"/>
      <c r="D14" s="344"/>
      <c r="E14" s="313">
        <f>'OPĆI DIO'!D59</f>
        <v>1280530</v>
      </c>
      <c r="F14" s="313">
        <f>'OPĆI DIO'!E59</f>
        <v>-157427</v>
      </c>
      <c r="G14" s="313">
        <f>'OPĆI DIO'!F59</f>
        <v>1123103</v>
      </c>
      <c r="H14" s="314">
        <f t="shared" si="0"/>
        <v>-12.293893934542728</v>
      </c>
      <c r="I14" s="314">
        <f t="shared" si="0"/>
        <v>-713.41193060910769</v>
      </c>
    </row>
    <row r="15" spans="1:9" ht="15" customHeight="1" x14ac:dyDescent="0.2">
      <c r="A15" s="315"/>
      <c r="B15" s="343" t="s">
        <v>8</v>
      </c>
      <c r="C15" s="343"/>
      <c r="D15" s="343"/>
      <c r="E15" s="316">
        <f>SUM(E13,E14)</f>
        <v>2161880</v>
      </c>
      <c r="F15" s="316">
        <f>SUM(F13,F14)</f>
        <v>57100.200000000012</v>
      </c>
      <c r="G15" s="316">
        <f>SUM(G13,G14)</f>
        <v>2218980.2000000002</v>
      </c>
      <c r="H15" s="317">
        <f t="shared" si="0"/>
        <v>2.6412289303754144</v>
      </c>
      <c r="I15" s="317">
        <f t="shared" si="0"/>
        <v>3886.1163358447079</v>
      </c>
    </row>
    <row r="16" spans="1:9" ht="12.2" customHeight="1" x14ac:dyDescent="0.2">
      <c r="A16" s="310"/>
      <c r="B16" s="342" t="s">
        <v>9</v>
      </c>
      <c r="C16" s="342"/>
      <c r="D16" s="342"/>
      <c r="E16" s="318">
        <f>SUM(E12-E15)</f>
        <v>0</v>
      </c>
      <c r="F16" s="318">
        <f>SUM(F12-F15)</f>
        <v>-1236102.2</v>
      </c>
      <c r="G16" s="318">
        <f>SUM(G12-G15)</f>
        <v>-1236102.2000000002</v>
      </c>
      <c r="H16" s="317">
        <v>0</v>
      </c>
      <c r="I16" s="317">
        <v>0</v>
      </c>
    </row>
    <row r="17" spans="1:9" ht="12" customHeight="1" x14ac:dyDescent="0.2">
      <c r="A17" s="310"/>
      <c r="B17" s="341"/>
      <c r="C17" s="341"/>
      <c r="D17" s="341"/>
      <c r="E17" s="310"/>
      <c r="F17" s="310"/>
      <c r="G17" s="310"/>
      <c r="H17" s="314"/>
      <c r="I17" s="314"/>
    </row>
    <row r="18" spans="1:9" ht="15.95" customHeight="1" x14ac:dyDescent="0.2">
      <c r="A18" s="342" t="s">
        <v>10</v>
      </c>
      <c r="B18" s="342"/>
      <c r="C18" s="342"/>
      <c r="D18" s="342"/>
      <c r="E18" s="310"/>
      <c r="F18" s="310"/>
      <c r="G18" s="310"/>
      <c r="H18" s="314"/>
      <c r="I18" s="314"/>
    </row>
    <row r="19" spans="1:9" ht="12.2" customHeight="1" x14ac:dyDescent="0.2">
      <c r="A19" s="197">
        <v>8</v>
      </c>
      <c r="B19" s="344" t="s">
        <v>11</v>
      </c>
      <c r="C19" s="344"/>
      <c r="D19" s="344"/>
      <c r="E19" s="198">
        <v>0</v>
      </c>
      <c r="F19" s="319">
        <v>0</v>
      </c>
      <c r="G19" s="319">
        <v>0</v>
      </c>
      <c r="H19" s="314"/>
      <c r="I19" s="314"/>
    </row>
    <row r="20" spans="1:9" ht="12" customHeight="1" x14ac:dyDescent="0.2">
      <c r="A20" s="197">
        <v>5</v>
      </c>
      <c r="B20" s="344" t="s">
        <v>12</v>
      </c>
      <c r="C20" s="344"/>
      <c r="D20" s="344"/>
      <c r="E20" s="319">
        <v>0</v>
      </c>
      <c r="F20" s="319">
        <v>0</v>
      </c>
      <c r="G20" s="319">
        <v>0</v>
      </c>
      <c r="H20" s="314"/>
      <c r="I20" s="314"/>
    </row>
    <row r="21" spans="1:9" ht="12.2" customHeight="1" x14ac:dyDescent="0.2">
      <c r="A21" s="315"/>
      <c r="B21" s="343" t="s">
        <v>13</v>
      </c>
      <c r="C21" s="343"/>
      <c r="D21" s="343"/>
      <c r="E21" s="320">
        <v>0</v>
      </c>
      <c r="F21" s="321"/>
      <c r="G21" s="321"/>
      <c r="H21" s="317"/>
      <c r="I21" s="322"/>
    </row>
    <row r="22" spans="1:9" ht="14.25" customHeight="1" x14ac:dyDescent="0.2">
      <c r="A22" s="310"/>
      <c r="B22" s="341"/>
      <c r="C22" s="341"/>
      <c r="D22" s="341"/>
      <c r="E22" s="323"/>
      <c r="F22" s="310"/>
      <c r="G22" s="310"/>
      <c r="H22" s="314"/>
      <c r="I22" s="314"/>
    </row>
    <row r="23" spans="1:9" ht="18" customHeight="1" x14ac:dyDescent="0.2">
      <c r="A23" s="342" t="s">
        <v>14</v>
      </c>
      <c r="B23" s="342"/>
      <c r="C23" s="342"/>
      <c r="D23" s="342"/>
      <c r="E23" s="318">
        <f>E24</f>
        <v>0</v>
      </c>
      <c r="F23" s="318">
        <f>F24</f>
        <v>0</v>
      </c>
      <c r="G23" s="318">
        <v>1236102.2</v>
      </c>
      <c r="H23" s="314"/>
      <c r="I23" s="314"/>
    </row>
    <row r="24" spans="1:9" ht="14.85" customHeight="1" x14ac:dyDescent="0.2">
      <c r="A24" s="324">
        <v>9</v>
      </c>
      <c r="B24" s="343" t="s">
        <v>15</v>
      </c>
      <c r="C24" s="343"/>
      <c r="D24" s="343"/>
      <c r="E24" s="316">
        <v>0</v>
      </c>
      <c r="F24" s="325">
        <v>0</v>
      </c>
      <c r="G24" s="316">
        <v>1236102.2</v>
      </c>
      <c r="H24" s="317">
        <v>0</v>
      </c>
      <c r="I24" s="317">
        <v>0</v>
      </c>
    </row>
    <row r="25" spans="1:9" ht="36.75" customHeight="1" x14ac:dyDescent="0.2">
      <c r="A25" s="326"/>
      <c r="B25" s="340" t="s">
        <v>16</v>
      </c>
      <c r="C25" s="340"/>
      <c r="D25" s="340"/>
      <c r="E25" s="327">
        <f>SUM(E16+E21+E24)</f>
        <v>0</v>
      </c>
      <c r="F25" s="328">
        <f>SUM(F16+F21+F24)</f>
        <v>-1236102.2</v>
      </c>
      <c r="G25" s="327">
        <f>SUM(G16+G21+G24)</f>
        <v>-2.3283064365386963E-10</v>
      </c>
      <c r="H25" s="329">
        <v>0</v>
      </c>
      <c r="I25" s="329">
        <v>0</v>
      </c>
    </row>
    <row r="26" spans="1:9" s="27" customFormat="1" ht="14.25" customHeight="1" x14ac:dyDescent="0.2">
      <c r="A26" s="350"/>
      <c r="B26" s="350"/>
      <c r="C26" s="350"/>
      <c r="D26" s="350"/>
      <c r="E26" s="350"/>
      <c r="F26" s="350"/>
      <c r="G26" s="350"/>
      <c r="H26" s="350"/>
      <c r="I26" s="350"/>
    </row>
    <row r="27" spans="1:9" s="27" customFormat="1" ht="14.25" customHeight="1" x14ac:dyDescent="0.2">
      <c r="A27" s="330"/>
      <c r="B27" s="330"/>
      <c r="C27" s="330"/>
      <c r="D27" s="330"/>
      <c r="E27" s="330"/>
      <c r="F27" s="330"/>
      <c r="G27" s="330"/>
      <c r="H27" s="330"/>
      <c r="I27" s="330"/>
    </row>
    <row r="28" spans="1:9" ht="11.25" customHeight="1" x14ac:dyDescent="0.2">
      <c r="A28" s="351" t="s">
        <v>310</v>
      </c>
      <c r="B28" s="351"/>
      <c r="C28" s="351"/>
      <c r="D28" s="351"/>
      <c r="E28" s="351"/>
      <c r="F28" s="351"/>
      <c r="G28" s="351"/>
      <c r="H28" s="351"/>
      <c r="I28" s="351"/>
    </row>
    <row r="29" spans="1:9" ht="27" customHeight="1" x14ac:dyDescent="0.2">
      <c r="A29" s="348" t="s">
        <v>309</v>
      </c>
      <c r="B29" s="348"/>
      <c r="C29" s="348"/>
      <c r="D29" s="348"/>
      <c r="E29" s="348"/>
      <c r="F29" s="348"/>
      <c r="G29" s="348"/>
      <c r="H29" s="348"/>
      <c r="I29" s="348"/>
    </row>
    <row r="30" spans="1:9" x14ac:dyDescent="0.2">
      <c r="A30" s="347"/>
      <c r="B30" s="347"/>
      <c r="C30" s="347"/>
      <c r="D30" s="347"/>
      <c r="E30" s="347"/>
      <c r="F30" s="347"/>
      <c r="G30" s="347"/>
      <c r="H30" s="347"/>
      <c r="I30" s="347"/>
    </row>
  </sheetData>
  <mergeCells count="29">
    <mergeCell ref="A3:I3"/>
    <mergeCell ref="A4:I4"/>
    <mergeCell ref="A30:I30"/>
    <mergeCell ref="A1:I1"/>
    <mergeCell ref="A2:I2"/>
    <mergeCell ref="A26:I26"/>
    <mergeCell ref="A5:I5"/>
    <mergeCell ref="A6:F6"/>
    <mergeCell ref="A28:I28"/>
    <mergeCell ref="A29:I29"/>
    <mergeCell ref="B10:D10"/>
    <mergeCell ref="B11:D11"/>
    <mergeCell ref="B12:D12"/>
    <mergeCell ref="B7:D7"/>
    <mergeCell ref="B8:D8"/>
    <mergeCell ref="A9:D9"/>
    <mergeCell ref="B16:D16"/>
    <mergeCell ref="B17:D17"/>
    <mergeCell ref="A18:D18"/>
    <mergeCell ref="B13:D13"/>
    <mergeCell ref="B14:D14"/>
    <mergeCell ref="B15:D15"/>
    <mergeCell ref="B25:D25"/>
    <mergeCell ref="B22:D22"/>
    <mergeCell ref="A23:D23"/>
    <mergeCell ref="B24:D24"/>
    <mergeCell ref="B19:D19"/>
    <mergeCell ref="B20:D20"/>
    <mergeCell ref="B21:D2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tabSelected="1" topLeftCell="A37" zoomScale="106" zoomScaleNormal="106" workbookViewId="0">
      <selection activeCell="D86" sqref="D86"/>
    </sheetView>
  </sheetViews>
  <sheetFormatPr defaultRowHeight="12.75" x14ac:dyDescent="0.2"/>
  <cols>
    <col min="1" max="1" width="5.1640625" customWidth="1"/>
    <col min="2" max="2" width="25.5" customWidth="1"/>
    <col min="3" max="3" width="33.6640625" customWidth="1"/>
    <col min="4" max="4" width="20.6640625" customWidth="1"/>
    <col min="5" max="5" width="14.6640625" customWidth="1"/>
    <col min="6" max="6" width="15.1640625" customWidth="1"/>
    <col min="7" max="7" width="6.5" customWidth="1"/>
    <col min="8" max="8" width="6.1640625" customWidth="1"/>
    <col min="9" max="9" width="5" style="24" customWidth="1"/>
    <col min="10" max="10" width="10.83203125" customWidth="1"/>
    <col min="14" max="14" width="12.6640625" customWidth="1"/>
    <col min="15" max="15" width="12" customWidth="1"/>
    <col min="18" max="18" width="12.6640625" customWidth="1"/>
  </cols>
  <sheetData>
    <row r="1" spans="1:19" ht="19.5" customHeight="1" x14ac:dyDescent="0.2">
      <c r="A1" t="s">
        <v>17</v>
      </c>
    </row>
    <row r="2" spans="1:19" s="51" customFormat="1" ht="19.5" customHeight="1" x14ac:dyDescent="0.2">
      <c r="A2" s="378" t="s">
        <v>313</v>
      </c>
      <c r="B2" s="378"/>
      <c r="C2" s="378"/>
      <c r="D2" s="378"/>
      <c r="E2" s="378"/>
      <c r="F2" s="378"/>
      <c r="I2" s="207"/>
    </row>
    <row r="3" spans="1:19" ht="17.25" customHeight="1" x14ac:dyDescent="0.2">
      <c r="A3" s="347" t="s">
        <v>18</v>
      </c>
      <c r="B3" s="347"/>
    </row>
    <row r="4" spans="1:19" ht="12.95" customHeight="1" x14ac:dyDescent="0.2">
      <c r="A4" s="347" t="s">
        <v>19</v>
      </c>
      <c r="B4" s="347"/>
      <c r="C4" s="347"/>
    </row>
    <row r="5" spans="1:19" ht="12.95" customHeight="1" x14ac:dyDescent="0.2">
      <c r="A5" s="7" t="s">
        <v>20</v>
      </c>
      <c r="B5" s="379"/>
      <c r="C5" s="379"/>
      <c r="D5" s="379"/>
      <c r="E5" s="379"/>
      <c r="F5" s="379"/>
      <c r="G5" s="379"/>
      <c r="H5" s="379"/>
    </row>
    <row r="6" spans="1:19" ht="23.85" customHeight="1" x14ac:dyDescent="0.2">
      <c r="A6" s="1" t="s">
        <v>21</v>
      </c>
      <c r="B6" s="383" t="s">
        <v>22</v>
      </c>
      <c r="C6" s="384"/>
      <c r="D6" s="233" t="s">
        <v>307</v>
      </c>
      <c r="E6" s="235" t="s">
        <v>304</v>
      </c>
      <c r="F6" s="234" t="s">
        <v>306</v>
      </c>
      <c r="G6" s="74" t="s">
        <v>0</v>
      </c>
      <c r="H6" s="74" t="s">
        <v>1</v>
      </c>
    </row>
    <row r="7" spans="1:19" ht="20.25" customHeight="1" x14ac:dyDescent="0.2">
      <c r="A7" s="380" t="s">
        <v>213</v>
      </c>
      <c r="B7" s="381"/>
      <c r="C7" s="381"/>
      <c r="D7" s="381"/>
      <c r="E7" s="381"/>
      <c r="F7" s="381"/>
      <c r="G7" s="381"/>
      <c r="H7" s="382"/>
    </row>
    <row r="8" spans="1:19" ht="12" customHeight="1" x14ac:dyDescent="0.2">
      <c r="A8" s="2"/>
      <c r="B8" s="385"/>
      <c r="C8" s="386"/>
      <c r="D8" s="8" t="s">
        <v>202</v>
      </c>
      <c r="E8" s="8" t="s">
        <v>203</v>
      </c>
      <c r="F8" s="8" t="s">
        <v>204</v>
      </c>
      <c r="G8" s="2"/>
      <c r="H8" s="2"/>
      <c r="N8" s="24"/>
    </row>
    <row r="9" spans="1:19" ht="12.2" customHeight="1" x14ac:dyDescent="0.2">
      <c r="A9" s="9">
        <v>6</v>
      </c>
      <c r="B9" s="365" t="s">
        <v>23</v>
      </c>
      <c r="C9" s="366"/>
      <c r="D9" s="10">
        <f>SUM(D10,D14,D17,D20,D24,D25)</f>
        <v>1342332</v>
      </c>
      <c r="E9" s="10">
        <f>SUM(E10,E14,E17,E20)</f>
        <v>-379002</v>
      </c>
      <c r="F9" s="10">
        <f>SUM(F10,F14,F17,F20,F24,F25)</f>
        <v>963330</v>
      </c>
      <c r="G9" s="11">
        <f t="shared" ref="G9:G23" si="0">E9/D9*100</f>
        <v>-28.234594720233147</v>
      </c>
      <c r="H9" s="11">
        <f>F9/D9*100</f>
        <v>71.765405279766853</v>
      </c>
      <c r="N9" s="24"/>
    </row>
    <row r="10" spans="1:19" ht="12" customHeight="1" x14ac:dyDescent="0.2">
      <c r="A10" s="12">
        <v>61</v>
      </c>
      <c r="B10" s="355" t="s">
        <v>24</v>
      </c>
      <c r="C10" s="356"/>
      <c r="D10" s="6">
        <f>SUM(D11,D12,D13)</f>
        <v>257500</v>
      </c>
      <c r="E10" s="6">
        <f>SUM(E11,E12,E13)</f>
        <v>-1500</v>
      </c>
      <c r="F10" s="6">
        <f>SUM(F11,F12,F13)</f>
        <v>256000</v>
      </c>
      <c r="G10" s="29">
        <f t="shared" si="0"/>
        <v>-0.58252427184466016</v>
      </c>
      <c r="H10" s="29">
        <f>F10/D10*100</f>
        <v>99.417475728155338</v>
      </c>
      <c r="I10" s="209"/>
      <c r="J10" s="203"/>
      <c r="K10" s="33"/>
      <c r="N10" s="209"/>
      <c r="O10" s="203"/>
      <c r="P10" s="33"/>
      <c r="S10" s="33"/>
    </row>
    <row r="11" spans="1:19" ht="12" customHeight="1" x14ac:dyDescent="0.2">
      <c r="A11" s="3">
        <v>611</v>
      </c>
      <c r="B11" s="357" t="s">
        <v>308</v>
      </c>
      <c r="C11" s="358"/>
      <c r="D11" s="224">
        <v>230000</v>
      </c>
      <c r="E11" s="224">
        <v>-8000</v>
      </c>
      <c r="F11" s="224">
        <v>222000</v>
      </c>
      <c r="G11" s="29">
        <v>0</v>
      </c>
      <c r="H11" s="29">
        <v>0</v>
      </c>
      <c r="J11" s="203"/>
      <c r="K11" s="33"/>
      <c r="N11" s="24"/>
      <c r="O11" s="203"/>
      <c r="P11" s="33"/>
      <c r="S11" s="33"/>
    </row>
    <row r="12" spans="1:19" ht="12" customHeight="1" x14ac:dyDescent="0.2">
      <c r="A12" s="3">
        <v>613</v>
      </c>
      <c r="B12" s="361" t="s">
        <v>25</v>
      </c>
      <c r="C12" s="358"/>
      <c r="D12" s="224">
        <v>25000</v>
      </c>
      <c r="E12" s="224">
        <v>5000</v>
      </c>
      <c r="F12" s="224">
        <v>30000</v>
      </c>
      <c r="G12" s="29">
        <v>0</v>
      </c>
      <c r="H12" s="29">
        <v>0</v>
      </c>
      <c r="I12" s="396"/>
      <c r="J12" s="114"/>
      <c r="K12" s="33"/>
      <c r="N12" s="354"/>
      <c r="O12" s="114"/>
      <c r="P12" s="33"/>
      <c r="S12" s="33"/>
    </row>
    <row r="13" spans="1:19" ht="12" customHeight="1" x14ac:dyDescent="0.2">
      <c r="A13" s="3">
        <v>614</v>
      </c>
      <c r="B13" s="361" t="s">
        <v>26</v>
      </c>
      <c r="C13" s="358"/>
      <c r="D13" s="224">
        <v>2500</v>
      </c>
      <c r="E13" s="224">
        <v>1500</v>
      </c>
      <c r="F13" s="224">
        <v>4000</v>
      </c>
      <c r="G13" s="29">
        <v>0</v>
      </c>
      <c r="H13" s="29">
        <v>0</v>
      </c>
      <c r="I13" s="396"/>
      <c r="J13" s="203"/>
      <c r="K13" s="33"/>
      <c r="N13" s="354"/>
      <c r="O13" s="203"/>
      <c r="P13" s="33"/>
      <c r="S13" s="33"/>
    </row>
    <row r="14" spans="1:19" ht="12" customHeight="1" x14ac:dyDescent="0.2">
      <c r="A14" s="12">
        <v>63</v>
      </c>
      <c r="B14" s="355" t="s">
        <v>27</v>
      </c>
      <c r="C14" s="356"/>
      <c r="D14" s="6">
        <f>SUM(D15,D16)</f>
        <v>806582</v>
      </c>
      <c r="E14" s="6">
        <f>SUM(E15,E16)</f>
        <v>-377502</v>
      </c>
      <c r="F14" s="6">
        <f>SUM(F15,F16)</f>
        <v>429080</v>
      </c>
      <c r="G14" s="29">
        <f t="shared" si="0"/>
        <v>-46.802680942545209</v>
      </c>
      <c r="H14" s="29">
        <f>F14/D14*100</f>
        <v>53.197319057454791</v>
      </c>
      <c r="I14" s="396"/>
      <c r="J14" s="203"/>
      <c r="N14" s="354"/>
      <c r="O14" s="203"/>
    </row>
    <row r="15" spans="1:19" ht="12" customHeight="1" x14ac:dyDescent="0.2">
      <c r="A15" s="3">
        <v>633</v>
      </c>
      <c r="B15" s="361" t="s">
        <v>28</v>
      </c>
      <c r="C15" s="358"/>
      <c r="D15" s="224">
        <v>798082</v>
      </c>
      <c r="E15" s="4">
        <v>-378082</v>
      </c>
      <c r="F15" s="4">
        <v>420000</v>
      </c>
      <c r="G15" s="29">
        <v>0</v>
      </c>
      <c r="H15" s="29">
        <v>0</v>
      </c>
      <c r="I15" s="396"/>
      <c r="J15" s="203"/>
      <c r="K15" s="33"/>
      <c r="N15" s="354"/>
      <c r="O15" s="203"/>
      <c r="P15" s="33"/>
      <c r="S15" s="33"/>
    </row>
    <row r="16" spans="1:19" ht="12" customHeight="1" x14ac:dyDescent="0.2">
      <c r="A16" s="3">
        <v>634</v>
      </c>
      <c r="B16" s="361" t="s">
        <v>29</v>
      </c>
      <c r="C16" s="358"/>
      <c r="D16" s="224">
        <v>8500</v>
      </c>
      <c r="E16" s="224">
        <v>580</v>
      </c>
      <c r="F16" s="224">
        <v>9080</v>
      </c>
      <c r="G16" s="29">
        <v>0</v>
      </c>
      <c r="H16" s="29">
        <v>0</v>
      </c>
      <c r="I16" s="396"/>
      <c r="J16" s="203"/>
      <c r="K16" s="33"/>
      <c r="N16" s="354"/>
      <c r="O16" s="203"/>
      <c r="P16" s="33"/>
      <c r="S16" s="33"/>
    </row>
    <row r="17" spans="1:21" ht="12" customHeight="1" x14ac:dyDescent="0.2">
      <c r="A17" s="12">
        <v>64</v>
      </c>
      <c r="B17" s="355" t="s">
        <v>30</v>
      </c>
      <c r="C17" s="356"/>
      <c r="D17" s="6">
        <f>SUM(D19,D18)</f>
        <v>120150</v>
      </c>
      <c r="E17" s="6">
        <f>SUM(E19,E18)</f>
        <v>0</v>
      </c>
      <c r="F17" s="6">
        <f>SUM(F19,F18)</f>
        <v>120150</v>
      </c>
      <c r="G17" s="29">
        <f t="shared" si="0"/>
        <v>0</v>
      </c>
      <c r="H17" s="29">
        <f t="shared" ref="H17:H23" si="1">F17/D17*100</f>
        <v>100</v>
      </c>
      <c r="I17" s="396"/>
      <c r="J17" s="203"/>
      <c r="K17" s="353"/>
      <c r="L17" s="353"/>
      <c r="M17" s="353"/>
      <c r="N17" s="354"/>
      <c r="O17" s="203"/>
      <c r="P17" s="353"/>
      <c r="Q17" s="353"/>
      <c r="R17" s="353"/>
      <c r="S17" s="353"/>
      <c r="T17" s="353"/>
      <c r="U17" s="353"/>
    </row>
    <row r="18" spans="1:21" ht="12" customHeight="1" x14ac:dyDescent="0.2">
      <c r="A18" s="3">
        <v>641</v>
      </c>
      <c r="B18" s="361" t="s">
        <v>31</v>
      </c>
      <c r="C18" s="358"/>
      <c r="D18" s="224">
        <v>150</v>
      </c>
      <c r="E18" s="224">
        <v>0</v>
      </c>
      <c r="F18" s="224">
        <v>150</v>
      </c>
      <c r="G18" s="29">
        <f t="shared" si="0"/>
        <v>0</v>
      </c>
      <c r="H18" s="29">
        <f t="shared" si="1"/>
        <v>100</v>
      </c>
      <c r="I18" s="396"/>
      <c r="J18" s="203"/>
      <c r="K18" s="353"/>
      <c r="L18" s="347"/>
      <c r="M18" s="347"/>
      <c r="N18" s="354"/>
      <c r="O18" s="203"/>
      <c r="P18" s="353"/>
      <c r="Q18" s="347"/>
      <c r="R18" s="347"/>
      <c r="S18" s="353"/>
      <c r="T18" s="347"/>
      <c r="U18" s="347"/>
    </row>
    <row r="19" spans="1:21" ht="12" customHeight="1" x14ac:dyDescent="0.2">
      <c r="A19" s="3">
        <v>642</v>
      </c>
      <c r="B19" s="361" t="s">
        <v>32</v>
      </c>
      <c r="C19" s="358"/>
      <c r="D19" s="224">
        <v>120000</v>
      </c>
      <c r="E19" s="224">
        <v>0</v>
      </c>
      <c r="F19" s="224">
        <v>120000</v>
      </c>
      <c r="G19" s="29">
        <f t="shared" si="0"/>
        <v>0</v>
      </c>
      <c r="H19" s="29">
        <f t="shared" si="1"/>
        <v>100</v>
      </c>
      <c r="I19" s="396"/>
      <c r="J19" s="203"/>
      <c r="K19" s="353"/>
      <c r="L19" s="347"/>
      <c r="M19" s="347"/>
      <c r="N19" s="354"/>
      <c r="O19" s="203"/>
      <c r="P19" s="353"/>
      <c r="Q19" s="347"/>
      <c r="R19" s="347"/>
      <c r="S19" s="353"/>
      <c r="T19" s="347"/>
      <c r="U19" s="347"/>
    </row>
    <row r="20" spans="1:21" ht="12" customHeight="1" x14ac:dyDescent="0.2">
      <c r="A20" s="12">
        <v>65</v>
      </c>
      <c r="B20" s="355" t="s">
        <v>33</v>
      </c>
      <c r="C20" s="356"/>
      <c r="D20" s="6">
        <f>SUM(D23,D22,D21)</f>
        <v>156100</v>
      </c>
      <c r="E20" s="6">
        <f>SUM(E23,E22,E21)</f>
        <v>0</v>
      </c>
      <c r="F20" s="6">
        <f>SUM(F23,F22,F21)</f>
        <v>156100</v>
      </c>
      <c r="G20" s="29">
        <f t="shared" si="0"/>
        <v>0</v>
      </c>
      <c r="H20" s="29">
        <f t="shared" si="1"/>
        <v>100</v>
      </c>
      <c r="I20" s="396"/>
      <c r="J20" s="203"/>
      <c r="K20" s="33"/>
      <c r="N20" s="354"/>
      <c r="O20" s="203"/>
      <c r="P20" s="33"/>
      <c r="S20" s="33"/>
    </row>
    <row r="21" spans="1:21" ht="12" customHeight="1" x14ac:dyDescent="0.2">
      <c r="A21" s="3">
        <v>651</v>
      </c>
      <c r="B21" s="387" t="s">
        <v>184</v>
      </c>
      <c r="C21" s="388"/>
      <c r="D21" s="224">
        <v>400</v>
      </c>
      <c r="E21" s="224">
        <v>0</v>
      </c>
      <c r="F21" s="224">
        <v>400</v>
      </c>
      <c r="G21" s="29">
        <f t="shared" si="0"/>
        <v>0</v>
      </c>
      <c r="H21" s="29">
        <f t="shared" si="1"/>
        <v>100</v>
      </c>
      <c r="I21" s="102"/>
      <c r="J21" s="203"/>
      <c r="K21" s="353"/>
      <c r="L21" s="347"/>
      <c r="M21" s="347"/>
      <c r="N21" s="102"/>
      <c r="O21" s="203"/>
      <c r="P21" s="353"/>
      <c r="Q21" s="347"/>
      <c r="R21" s="347"/>
      <c r="S21" s="353"/>
      <c r="T21" s="347"/>
      <c r="U21" s="347"/>
    </row>
    <row r="22" spans="1:21" ht="12" customHeight="1" x14ac:dyDescent="0.2">
      <c r="A22" s="3">
        <v>652</v>
      </c>
      <c r="B22" s="361" t="s">
        <v>34</v>
      </c>
      <c r="C22" s="358"/>
      <c r="D22" s="224">
        <v>140200</v>
      </c>
      <c r="E22" s="224">
        <v>0</v>
      </c>
      <c r="F22" s="224">
        <v>140200</v>
      </c>
      <c r="G22" s="29">
        <f t="shared" si="0"/>
        <v>0</v>
      </c>
      <c r="H22" s="29">
        <f t="shared" si="1"/>
        <v>100</v>
      </c>
      <c r="J22" s="210"/>
      <c r="K22" s="353"/>
      <c r="L22" s="347"/>
      <c r="M22" s="347"/>
      <c r="N22" s="24"/>
      <c r="O22" s="210"/>
      <c r="P22" s="353"/>
      <c r="Q22" s="347"/>
      <c r="R22" s="347"/>
      <c r="S22" s="353"/>
      <c r="T22" s="347"/>
      <c r="U22" s="347"/>
    </row>
    <row r="23" spans="1:21" ht="12" customHeight="1" x14ac:dyDescent="0.2">
      <c r="A23" s="195">
        <v>653</v>
      </c>
      <c r="B23" s="359" t="s">
        <v>35</v>
      </c>
      <c r="C23" s="360"/>
      <c r="D23" s="225">
        <v>15500</v>
      </c>
      <c r="E23" s="225">
        <v>0</v>
      </c>
      <c r="F23" s="225">
        <v>15500</v>
      </c>
      <c r="G23" s="196">
        <f t="shared" si="0"/>
        <v>0</v>
      </c>
      <c r="H23" s="29">
        <f t="shared" si="1"/>
        <v>100</v>
      </c>
      <c r="J23" s="114"/>
      <c r="K23" s="347"/>
      <c r="L23" s="347"/>
      <c r="M23" s="347"/>
      <c r="N23" s="24"/>
      <c r="O23" s="114"/>
      <c r="P23" s="347"/>
      <c r="Q23" s="347"/>
      <c r="R23" s="347"/>
      <c r="S23" s="347"/>
      <c r="T23" s="347"/>
      <c r="U23" s="347"/>
    </row>
    <row r="24" spans="1:21" ht="12" customHeight="1" x14ac:dyDescent="0.2">
      <c r="A24" s="200">
        <v>68</v>
      </c>
      <c r="B24" s="367" t="s">
        <v>287</v>
      </c>
      <c r="C24" s="368"/>
      <c r="D24" s="201">
        <f>D25</f>
        <v>1000</v>
      </c>
      <c r="E24" s="201">
        <f>E25</f>
        <v>0</v>
      </c>
      <c r="F24" s="201">
        <f>F25</f>
        <v>1000</v>
      </c>
      <c r="G24" s="202"/>
      <c r="H24" s="202"/>
      <c r="J24" s="210"/>
      <c r="K24" s="347"/>
      <c r="L24" s="347"/>
      <c r="M24" s="347"/>
      <c r="N24" s="24"/>
      <c r="O24" s="210"/>
      <c r="P24" s="347"/>
      <c r="Q24" s="347"/>
      <c r="R24" s="347"/>
      <c r="S24" s="347"/>
      <c r="T24" s="347"/>
      <c r="U24" s="347"/>
    </row>
    <row r="25" spans="1:21" ht="14.25" customHeight="1" x14ac:dyDescent="0.2">
      <c r="A25" s="197">
        <v>683</v>
      </c>
      <c r="B25" s="369" t="s">
        <v>288</v>
      </c>
      <c r="C25" s="370"/>
      <c r="D25" s="226">
        <v>1000</v>
      </c>
      <c r="E25" s="198">
        <v>0</v>
      </c>
      <c r="F25" s="198">
        <v>1000</v>
      </c>
      <c r="G25" s="199"/>
      <c r="H25" s="199"/>
      <c r="I25" s="209"/>
      <c r="J25" s="210"/>
      <c r="N25" s="209"/>
      <c r="O25" s="210"/>
    </row>
    <row r="26" spans="1:21" ht="20.25" customHeight="1" x14ac:dyDescent="0.2">
      <c r="A26" s="393" t="s">
        <v>320</v>
      </c>
      <c r="B26" s="394"/>
      <c r="C26" s="394"/>
      <c r="D26" s="394"/>
      <c r="E26" s="394"/>
      <c r="F26" s="394"/>
      <c r="G26" s="394"/>
      <c r="H26" s="395"/>
      <c r="J26" s="210"/>
      <c r="N26" s="24"/>
      <c r="O26" s="210"/>
    </row>
    <row r="27" spans="1:21" ht="12" customHeight="1" x14ac:dyDescent="0.2">
      <c r="A27" s="9">
        <v>7</v>
      </c>
      <c r="B27" s="365" t="s">
        <v>36</v>
      </c>
      <c r="C27" s="366"/>
      <c r="D27" s="10">
        <f>D28</f>
        <v>819548</v>
      </c>
      <c r="E27" s="10">
        <f>E28</f>
        <v>-800000</v>
      </c>
      <c r="F27" s="10">
        <f>F28</f>
        <v>19548</v>
      </c>
      <c r="G27" s="11">
        <f t="shared" ref="G27:G28" si="2">E27/D27*100</f>
        <v>-97.614782782704609</v>
      </c>
      <c r="H27" s="11">
        <v>0</v>
      </c>
      <c r="J27" s="33"/>
      <c r="N27" s="24"/>
      <c r="O27" s="33"/>
    </row>
    <row r="28" spans="1:21" ht="12" customHeight="1" x14ac:dyDescent="0.2">
      <c r="A28" s="12">
        <v>71</v>
      </c>
      <c r="B28" s="355" t="s">
        <v>37</v>
      </c>
      <c r="C28" s="356"/>
      <c r="D28" s="6">
        <f>SUM(D30,D29)</f>
        <v>819548</v>
      </c>
      <c r="E28" s="6">
        <f>SUM(E30,E29)</f>
        <v>-800000</v>
      </c>
      <c r="F28" s="6">
        <f>SUM(F30,F29)</f>
        <v>19548</v>
      </c>
      <c r="G28" s="29">
        <f t="shared" si="2"/>
        <v>-97.614782782704609</v>
      </c>
      <c r="H28" s="29">
        <v>0</v>
      </c>
      <c r="J28" s="203"/>
      <c r="K28" s="33"/>
      <c r="N28" s="24"/>
      <c r="O28" s="203"/>
      <c r="P28" s="33"/>
    </row>
    <row r="29" spans="1:21" ht="12" customHeight="1" x14ac:dyDescent="0.2">
      <c r="A29" s="3">
        <v>711</v>
      </c>
      <c r="B29" s="361" t="s">
        <v>38</v>
      </c>
      <c r="C29" s="358"/>
      <c r="D29" s="4">
        <v>819548</v>
      </c>
      <c r="E29" s="4">
        <v>-800000</v>
      </c>
      <c r="F29" s="4">
        <v>19548</v>
      </c>
      <c r="G29" s="29">
        <f>E29/D29*100</f>
        <v>-97.614782782704609</v>
      </c>
      <c r="H29" s="29">
        <v>0</v>
      </c>
      <c r="I29" s="300"/>
      <c r="J29" s="213"/>
      <c r="K29" s="33"/>
      <c r="N29" s="300"/>
      <c r="O29" s="213"/>
      <c r="P29" s="33"/>
    </row>
    <row r="30" spans="1:21" ht="12.95" customHeight="1" x14ac:dyDescent="0.2">
      <c r="A30" s="3">
        <v>721</v>
      </c>
      <c r="B30" s="357" t="s">
        <v>219</v>
      </c>
      <c r="C30" s="358"/>
      <c r="D30" s="4">
        <v>0</v>
      </c>
      <c r="E30" s="5">
        <v>0</v>
      </c>
      <c r="F30" s="5">
        <v>0</v>
      </c>
      <c r="G30" s="29">
        <v>0</v>
      </c>
      <c r="H30" s="29">
        <v>0</v>
      </c>
      <c r="I30" s="300"/>
      <c r="J30" s="213"/>
      <c r="K30" s="33"/>
      <c r="N30" s="300"/>
      <c r="O30" s="213"/>
      <c r="P30" s="33"/>
    </row>
    <row r="31" spans="1:21" ht="20.25" customHeight="1" x14ac:dyDescent="0.2">
      <c r="A31" s="362" t="s">
        <v>321</v>
      </c>
      <c r="B31" s="363"/>
      <c r="C31" s="363"/>
      <c r="D31" s="363"/>
      <c r="E31" s="363"/>
      <c r="F31" s="363"/>
      <c r="G31" s="363"/>
      <c r="H31" s="364"/>
      <c r="J31" s="203"/>
      <c r="K31" s="33"/>
      <c r="N31" s="24"/>
      <c r="O31" s="203"/>
      <c r="P31" s="33"/>
    </row>
    <row r="32" spans="1:21" ht="12" customHeight="1" x14ac:dyDescent="0.2">
      <c r="A32" s="9">
        <v>3</v>
      </c>
      <c r="B32" s="365" t="s">
        <v>39</v>
      </c>
      <c r="C32" s="366"/>
      <c r="D32" s="10">
        <f>SUM(D52,D50,D47,D45,D43,D37,D33)</f>
        <v>881350</v>
      </c>
      <c r="E32" s="10">
        <f>SUM(E52,E50,E47,E45,E43,E37,E33)</f>
        <v>214527.2</v>
      </c>
      <c r="F32" s="10">
        <f>SUM(F52,F50,F47,F45,F43,F37,F33)</f>
        <v>1095877.2</v>
      </c>
      <c r="G32" s="11">
        <f t="shared" ref="G32:G54" si="3">E32/D32*100</f>
        <v>24.340749985817215</v>
      </c>
      <c r="H32" s="11">
        <f t="shared" ref="H32:H40" si="4">F32/D32*100</f>
        <v>124.34074998581721</v>
      </c>
      <c r="I32" s="209"/>
      <c r="J32" s="299"/>
      <c r="K32" s="211"/>
      <c r="L32" s="211"/>
      <c r="N32" s="209"/>
      <c r="O32" s="299"/>
      <c r="P32" s="211"/>
      <c r="Q32" s="211"/>
    </row>
    <row r="33" spans="1:15" ht="12" customHeight="1" x14ac:dyDescent="0.2">
      <c r="A33" s="12">
        <v>31</v>
      </c>
      <c r="B33" s="355" t="s">
        <v>40</v>
      </c>
      <c r="C33" s="356"/>
      <c r="D33" s="6">
        <f>SUM(D34,D35,D36)</f>
        <v>96000</v>
      </c>
      <c r="E33" s="6">
        <f>SUM(E34,E35,E36)</f>
        <v>0</v>
      </c>
      <c r="F33" s="6">
        <f>SUM(F34,F35,F36)</f>
        <v>96000</v>
      </c>
      <c r="G33" s="29">
        <f t="shared" si="3"/>
        <v>0</v>
      </c>
      <c r="H33" s="29">
        <f t="shared" si="4"/>
        <v>100</v>
      </c>
      <c r="I33" s="209"/>
      <c r="J33" s="210"/>
      <c r="N33" s="209"/>
      <c r="O33" s="210"/>
    </row>
    <row r="34" spans="1:15" ht="12" customHeight="1" x14ac:dyDescent="0.2">
      <c r="A34" s="13">
        <v>311</v>
      </c>
      <c r="B34" s="371" t="s">
        <v>41</v>
      </c>
      <c r="C34" s="372"/>
      <c r="D34" s="4">
        <f>POS.DIO!D47+POS.DIO!D105</f>
        <v>80750</v>
      </c>
      <c r="E34" s="4">
        <f>POS.DIO!E47+POS.DIO!E105</f>
        <v>0</v>
      </c>
      <c r="F34" s="4">
        <f>POS.DIO!F47+POS.DIO!F105</f>
        <v>80750</v>
      </c>
      <c r="G34" s="29">
        <f t="shared" si="3"/>
        <v>0</v>
      </c>
      <c r="H34" s="29">
        <f t="shared" si="4"/>
        <v>100</v>
      </c>
      <c r="N34" s="24"/>
    </row>
    <row r="35" spans="1:15" ht="12" customHeight="1" x14ac:dyDescent="0.2">
      <c r="A35" s="3">
        <v>312</v>
      </c>
      <c r="B35" s="361" t="s">
        <v>42</v>
      </c>
      <c r="C35" s="358"/>
      <c r="D35" s="4">
        <f>POS.DIO!D48</f>
        <v>2000</v>
      </c>
      <c r="E35" s="4">
        <f>POS.DIO!E48</f>
        <v>0</v>
      </c>
      <c r="F35" s="4">
        <f>POS.DIO!F48</f>
        <v>2000</v>
      </c>
      <c r="G35" s="29">
        <f t="shared" si="3"/>
        <v>0</v>
      </c>
      <c r="H35" s="29">
        <f t="shared" si="4"/>
        <v>100</v>
      </c>
      <c r="I35" s="209"/>
      <c r="J35" s="210"/>
      <c r="N35" s="209"/>
      <c r="O35" s="210"/>
    </row>
    <row r="36" spans="1:15" ht="12" customHeight="1" x14ac:dyDescent="0.2">
      <c r="A36" s="3">
        <v>313</v>
      </c>
      <c r="B36" s="357" t="s">
        <v>183</v>
      </c>
      <c r="C36" s="358"/>
      <c r="D36" s="4">
        <f>POS.DIO!D49+POS.DIO!D106</f>
        <v>13250</v>
      </c>
      <c r="E36" s="4">
        <f>POS.DIO!E49+POS.DIO!E106</f>
        <v>0</v>
      </c>
      <c r="F36" s="4">
        <f>POS.DIO!F49+POS.DIO!F106</f>
        <v>13250</v>
      </c>
      <c r="G36" s="29">
        <f t="shared" si="3"/>
        <v>0</v>
      </c>
      <c r="H36" s="29">
        <f t="shared" si="4"/>
        <v>100</v>
      </c>
      <c r="N36" s="24"/>
    </row>
    <row r="37" spans="1:15" ht="12" customHeight="1" x14ac:dyDescent="0.2">
      <c r="A37" s="12">
        <v>32</v>
      </c>
      <c r="B37" s="355" t="s">
        <v>43</v>
      </c>
      <c r="C37" s="356"/>
      <c r="D37" s="6">
        <f>SUM(D38,D39,D40,D41,D42)</f>
        <v>645305</v>
      </c>
      <c r="E37" s="6">
        <f>SUM(E38,E39,E40,E41,E42)</f>
        <v>-11750</v>
      </c>
      <c r="F37" s="6">
        <f>SUM(F38,F39,F40,F41,F42)</f>
        <v>633555</v>
      </c>
      <c r="G37" s="29">
        <f t="shared" si="3"/>
        <v>-1.8208444069083611</v>
      </c>
      <c r="H37" s="29">
        <f t="shared" si="4"/>
        <v>98.179155593091636</v>
      </c>
    </row>
    <row r="38" spans="1:15" ht="12" customHeight="1" x14ac:dyDescent="0.2">
      <c r="A38" s="3">
        <v>321</v>
      </c>
      <c r="B38" s="361" t="s">
        <v>44</v>
      </c>
      <c r="C38" s="358"/>
      <c r="D38" s="4">
        <f>POS.DIO!D51+POS.DIO!D108</f>
        <v>4500</v>
      </c>
      <c r="E38" s="4">
        <f>POS.DIO!E51+POS.DIO!E108</f>
        <v>0</v>
      </c>
      <c r="F38" s="4">
        <f>POS.DIO!F51+POS.DIO!F108</f>
        <v>4500</v>
      </c>
      <c r="G38" s="29">
        <f t="shared" si="3"/>
        <v>0</v>
      </c>
      <c r="H38" s="29">
        <f t="shared" si="4"/>
        <v>100</v>
      </c>
    </row>
    <row r="39" spans="1:15" ht="12" customHeight="1" x14ac:dyDescent="0.2">
      <c r="A39" s="3">
        <v>322</v>
      </c>
      <c r="B39" s="361" t="s">
        <v>45</v>
      </c>
      <c r="C39" s="358"/>
      <c r="D39" s="4">
        <f>POS.DIO!D52+POS.DIO!D109+POS.DIO!D181+POS.DIO!D165+POS.DIO!D173+POS.DIO!D360+POS.DIO!D510+POS.DIO!D467+POS.DIO!D484+POS.DIO!D189+POS.DIO!D195</f>
        <v>62050</v>
      </c>
      <c r="E39" s="4">
        <f>POS.DIO!E52+POS.DIO!E109+POS.DIO!E181+POS.DIO!E165+POS.DIO!E173+POS.DIO!E360+POS.DIO!E510+POS.DIO!E467+POS.DIO!E484+POS.DIO!E189+POS.DIO!E195</f>
        <v>0</v>
      </c>
      <c r="F39" s="4">
        <f>POS.DIO!F52+POS.DIO!F109+POS.DIO!F181+POS.DIO!F165+POS.DIO!F173+POS.DIO!F360+POS.DIO!F510+POS.DIO!F467+POS.DIO!F484+POS.DIO!F189+POS.DIO!F195</f>
        <v>62050</v>
      </c>
      <c r="G39" s="29">
        <f t="shared" si="3"/>
        <v>0</v>
      </c>
      <c r="H39" s="29">
        <f t="shared" si="4"/>
        <v>100</v>
      </c>
    </row>
    <row r="40" spans="1:15" ht="12" customHeight="1" x14ac:dyDescent="0.2">
      <c r="A40" s="3">
        <v>323</v>
      </c>
      <c r="B40" s="361" t="s">
        <v>46</v>
      </c>
      <c r="C40" s="358"/>
      <c r="D40" s="4">
        <f>POS.DIO!D53+POS.DIO!D80+POS.DIO!D96+POS.DIO!D110+POS.DIO!D131+POS.DIO!D164+POS.DIO!D172+POS.DIO!D182+POS.DIO!D188+POS.DIO!D196+POS.DIO!D202+POS.DIO!D209+POS.DIO!D267+POS.DIO!D304+POS.DIO!D317+POS.DIO!D336+POS.DIO!D344+POS.DIO!D361+POS.DIO!D373+POS.DIO!D252+POS.DIO!D511+POS.DIO!D557</f>
        <v>564355</v>
      </c>
      <c r="E40" s="4">
        <f>POS.DIO!E53+POS.DIO!E80+POS.DIO!E96+POS.DIO!E110+POS.DIO!E131+POS.DIO!E164+POS.DIO!E172+POS.DIO!E182+POS.DIO!E188+POS.DIO!E196+POS.DIO!E202+POS.DIO!E209+POS.DIO!E267+POS.DIO!E304+POS.DIO!E317+POS.DIO!E336+POS.DIO!E344+POS.DIO!E361+POS.DIO!E373+POS.DIO!E252+POS.DIO!E511+POS.DIO!E557</f>
        <v>-11750</v>
      </c>
      <c r="F40" s="4">
        <f>POS.DIO!F53+POS.DIO!F80+POS.DIO!F96+POS.DIO!F110+POS.DIO!F131+POS.DIO!F164+POS.DIO!F172+POS.DIO!F182+POS.DIO!F188+POS.DIO!F196+POS.DIO!F202+POS.DIO!F209+POS.DIO!F267+POS.DIO!F304+POS.DIO!F317+POS.DIO!F336+POS.DIO!F344+POS.DIO!F361+POS.DIO!F373+POS.DIO!F252+POS.DIO!F511+POS.DIO!F557</f>
        <v>552605</v>
      </c>
      <c r="G40" s="29">
        <f t="shared" si="3"/>
        <v>-2.0820228402335412</v>
      </c>
      <c r="H40" s="29">
        <f t="shared" si="4"/>
        <v>97.917977159766451</v>
      </c>
      <c r="J40" s="203"/>
    </row>
    <row r="41" spans="1:15" ht="12" customHeight="1" x14ac:dyDescent="0.2">
      <c r="A41" s="3">
        <v>324</v>
      </c>
      <c r="B41" s="371" t="s">
        <v>47</v>
      </c>
      <c r="C41" s="372"/>
      <c r="D41" s="4">
        <f>POS.DIO!D54</f>
        <v>0</v>
      </c>
      <c r="E41" s="4">
        <f>POS.DIO!E54</f>
        <v>0</v>
      </c>
      <c r="F41" s="4">
        <f>POS.DIO!F54</f>
        <v>0</v>
      </c>
      <c r="G41" s="29">
        <v>0</v>
      </c>
      <c r="H41" s="29">
        <v>0</v>
      </c>
      <c r="J41" s="114"/>
    </row>
    <row r="42" spans="1:15" ht="12" customHeight="1" x14ac:dyDescent="0.2">
      <c r="A42" s="3">
        <v>329</v>
      </c>
      <c r="B42" s="361" t="s">
        <v>48</v>
      </c>
      <c r="C42" s="358"/>
      <c r="D42" s="4">
        <f>POS.DIO!D18+POS.DIO!D55+POS.DIO!D305</f>
        <v>14400</v>
      </c>
      <c r="E42" s="4">
        <f>POS.DIO!E18+POS.DIO!E55+POS.DIO!E305</f>
        <v>0</v>
      </c>
      <c r="F42" s="4">
        <f>POS.DIO!F18+POS.DIO!F55+POS.DIO!F305</f>
        <v>14400</v>
      </c>
      <c r="G42" s="29">
        <f t="shared" si="3"/>
        <v>0</v>
      </c>
      <c r="H42" s="29">
        <f t="shared" ref="H42:H48" si="5">F42/D42*100</f>
        <v>100</v>
      </c>
      <c r="J42" s="114"/>
    </row>
    <row r="43" spans="1:15" ht="12" customHeight="1" x14ac:dyDescent="0.2">
      <c r="A43" s="12">
        <v>34</v>
      </c>
      <c r="B43" s="355" t="s">
        <v>49</v>
      </c>
      <c r="C43" s="356"/>
      <c r="D43" s="6">
        <f>D44</f>
        <v>1500</v>
      </c>
      <c r="E43" s="6">
        <f>E44</f>
        <v>0</v>
      </c>
      <c r="F43" s="6">
        <f>F44</f>
        <v>1500</v>
      </c>
      <c r="G43" s="29">
        <f t="shared" si="3"/>
        <v>0</v>
      </c>
      <c r="H43" s="29">
        <f t="shared" si="5"/>
        <v>100</v>
      </c>
      <c r="J43" s="203"/>
    </row>
    <row r="44" spans="1:15" ht="12" customHeight="1" x14ac:dyDescent="0.2">
      <c r="A44" s="3">
        <v>343</v>
      </c>
      <c r="B44" s="361" t="s">
        <v>50</v>
      </c>
      <c r="C44" s="358"/>
      <c r="D44" s="4">
        <f>POS.DIO!D57</f>
        <v>1500</v>
      </c>
      <c r="E44" s="4">
        <f>POS.DIO!E57</f>
        <v>0</v>
      </c>
      <c r="F44" s="4">
        <f>POS.DIO!F57</f>
        <v>1500</v>
      </c>
      <c r="G44" s="29">
        <f t="shared" si="3"/>
        <v>0</v>
      </c>
      <c r="H44" s="29">
        <f t="shared" si="5"/>
        <v>100</v>
      </c>
      <c r="J44" s="203"/>
    </row>
    <row r="45" spans="1:15" ht="12" customHeight="1" x14ac:dyDescent="0.2">
      <c r="A45" s="12">
        <v>35</v>
      </c>
      <c r="B45" s="389" t="s">
        <v>51</v>
      </c>
      <c r="C45" s="390"/>
      <c r="D45" s="6">
        <f>D46</f>
        <v>8000</v>
      </c>
      <c r="E45" s="6">
        <f>E46</f>
        <v>0</v>
      </c>
      <c r="F45" s="6">
        <f>F46</f>
        <v>8000</v>
      </c>
      <c r="G45" s="29">
        <f t="shared" si="3"/>
        <v>0</v>
      </c>
      <c r="H45" s="29">
        <f t="shared" si="5"/>
        <v>100</v>
      </c>
      <c r="J45" s="203"/>
    </row>
    <row r="46" spans="1:15" ht="12" customHeight="1" x14ac:dyDescent="0.2">
      <c r="A46" s="3">
        <v>352</v>
      </c>
      <c r="B46" s="361" t="s">
        <v>52</v>
      </c>
      <c r="C46" s="358"/>
      <c r="D46" s="4">
        <f>POS.DIO!D325+POS.DIO!D454</f>
        <v>8000</v>
      </c>
      <c r="E46" s="4">
        <f>POS.DIO!E325+POS.DIO!E454</f>
        <v>0</v>
      </c>
      <c r="F46" s="4">
        <f>POS.DIO!F325+POS.DIO!F454</f>
        <v>8000</v>
      </c>
      <c r="G46" s="29">
        <f t="shared" si="3"/>
        <v>0</v>
      </c>
      <c r="H46" s="29">
        <f t="shared" si="5"/>
        <v>100</v>
      </c>
      <c r="J46" s="203"/>
    </row>
    <row r="47" spans="1:15" ht="12" customHeight="1" x14ac:dyDescent="0.2">
      <c r="A47" s="14">
        <v>36</v>
      </c>
      <c r="B47" s="355" t="s">
        <v>53</v>
      </c>
      <c r="C47" s="356"/>
      <c r="D47" s="6">
        <f>SUM(D48,D49)</f>
        <v>49600</v>
      </c>
      <c r="E47" s="6">
        <f>SUM(E48,E49)</f>
        <v>2000</v>
      </c>
      <c r="F47" s="6">
        <f>SUM(F48,F49)</f>
        <v>51600</v>
      </c>
      <c r="G47" s="29">
        <f t="shared" si="3"/>
        <v>4.032258064516129</v>
      </c>
      <c r="H47" s="29">
        <f t="shared" si="5"/>
        <v>104.03225806451613</v>
      </c>
      <c r="J47" s="203"/>
    </row>
    <row r="48" spans="1:15" ht="12" customHeight="1" x14ac:dyDescent="0.2">
      <c r="A48" s="13">
        <v>363</v>
      </c>
      <c r="B48" s="371" t="s">
        <v>54</v>
      </c>
      <c r="C48" s="372"/>
      <c r="D48" s="4">
        <f>POS.DIO!D88+POS.DIO!D302+POS.DIO!D352+POS.DIO!D363+POS.DIO!D388</f>
        <v>49600</v>
      </c>
      <c r="E48" s="4">
        <f>POS.DIO!E88+POS.DIO!E302+POS.DIO!E352+POS.DIO!E363+POS.DIO!E388</f>
        <v>0</v>
      </c>
      <c r="F48" s="4">
        <f>POS.DIO!F88+POS.DIO!F302+POS.DIO!F352+POS.DIO!F363+POS.DIO!F388</f>
        <v>49600</v>
      </c>
      <c r="G48" s="29">
        <f t="shared" si="3"/>
        <v>0</v>
      </c>
      <c r="H48" s="29">
        <f t="shared" si="5"/>
        <v>100</v>
      </c>
      <c r="J48" s="203"/>
    </row>
    <row r="49" spans="1:12" ht="12" customHeight="1" x14ac:dyDescent="0.2">
      <c r="A49" s="13">
        <v>366</v>
      </c>
      <c r="B49" s="391" t="s">
        <v>182</v>
      </c>
      <c r="C49" s="392"/>
      <c r="D49" s="4">
        <f>POS.DIO!D569+POS.DIO!D152</f>
        <v>0</v>
      </c>
      <c r="E49" s="4">
        <f>POS.DIO!E569+POS.DIO!E152</f>
        <v>2000</v>
      </c>
      <c r="F49" s="4">
        <f>POS.DIO!F569+POS.DIO!F152</f>
        <v>2000</v>
      </c>
      <c r="G49" s="29">
        <v>0</v>
      </c>
      <c r="H49" s="29">
        <v>0</v>
      </c>
      <c r="J49" s="203"/>
    </row>
    <row r="50" spans="1:12" ht="12" customHeight="1" x14ac:dyDescent="0.2">
      <c r="A50" s="12">
        <v>37</v>
      </c>
      <c r="B50" s="355" t="s">
        <v>55</v>
      </c>
      <c r="C50" s="356"/>
      <c r="D50" s="6">
        <f>D51</f>
        <v>40300</v>
      </c>
      <c r="E50" s="6">
        <f>E51</f>
        <v>0</v>
      </c>
      <c r="F50" s="6">
        <f>F51</f>
        <v>40300</v>
      </c>
      <c r="G50" s="29">
        <f t="shared" si="3"/>
        <v>0</v>
      </c>
      <c r="H50" s="29">
        <f>F50/D50*100</f>
        <v>100</v>
      </c>
      <c r="J50" s="203"/>
    </row>
    <row r="51" spans="1:12" ht="12" customHeight="1" x14ac:dyDescent="0.2">
      <c r="A51" s="3">
        <v>372</v>
      </c>
      <c r="B51" s="361" t="s">
        <v>56</v>
      </c>
      <c r="C51" s="358"/>
      <c r="D51" s="4">
        <f>POS.DIO!D394+POS.DIO!D402+POS.DIO!D417+POS.DIO!D523+POS.DIO!D532+POS.DIO!D546</f>
        <v>40300</v>
      </c>
      <c r="E51" s="4">
        <f>POS.DIO!E394+POS.DIO!E402+POS.DIO!E417+POS.DIO!E523+POS.DIO!E532+POS.DIO!E546</f>
        <v>0</v>
      </c>
      <c r="F51" s="4">
        <f>POS.DIO!F394+POS.DIO!F402+POS.DIO!F417+POS.DIO!F523+POS.DIO!F532+POS.DIO!F546</f>
        <v>40300</v>
      </c>
      <c r="G51" s="29">
        <f t="shared" si="3"/>
        <v>0</v>
      </c>
      <c r="H51" s="29">
        <f>F51/D51*100</f>
        <v>100</v>
      </c>
      <c r="J51" s="210"/>
    </row>
    <row r="52" spans="1:12" ht="12" customHeight="1" x14ac:dyDescent="0.2">
      <c r="A52" s="12">
        <v>38</v>
      </c>
      <c r="B52" s="355" t="s">
        <v>57</v>
      </c>
      <c r="C52" s="356"/>
      <c r="D52" s="6">
        <f>SUM(D53,D54,D55,D56,D57)</f>
        <v>40645</v>
      </c>
      <c r="E52" s="6">
        <f>SUM(E53,E54,E55,E56,E57)</f>
        <v>224277.2</v>
      </c>
      <c r="F52" s="6">
        <f>SUM(F53,F54,F55,F56,F57)</f>
        <v>264922.2</v>
      </c>
      <c r="G52" s="29">
        <f t="shared" si="3"/>
        <v>551.79530077500317</v>
      </c>
      <c r="H52" s="29">
        <f>F52/D52*100</f>
        <v>651.79530077500317</v>
      </c>
      <c r="J52" s="114"/>
    </row>
    <row r="53" spans="1:12" ht="12" customHeight="1" x14ac:dyDescent="0.2">
      <c r="A53" s="3">
        <v>381</v>
      </c>
      <c r="B53" s="361" t="s">
        <v>58</v>
      </c>
      <c r="C53" s="358"/>
      <c r="D53" s="4">
        <f>POS.DIO!D24+POS.DIO!D33+POS.DIO!D426+POS.DIO!D435+POS.DIO!D441+POS.DIO!D456+POS.DIO!D465+POS.DIO!D482+POS.DIO!D513+POS.DIO!D525+POS.DIO!D539</f>
        <v>26570</v>
      </c>
      <c r="E53" s="4">
        <f>POS.DIO!E24+POS.DIO!E33+POS.DIO!E426+POS.DIO!E435+POS.DIO!E441+POS.DIO!E456+POS.DIO!E465+POS.DIO!E482+POS.DIO!E513+POS.DIO!E525+POS.DIO!E539</f>
        <v>975</v>
      </c>
      <c r="F53" s="4">
        <f>POS.DIO!F24+POS.DIO!F33+POS.DIO!F426+POS.DIO!F435+POS.DIO!F441+POS.DIO!F456+POS.DIO!F465+POS.DIO!F482+POS.DIO!F513+POS.DIO!F525+POS.DIO!F539</f>
        <v>27545</v>
      </c>
      <c r="G53" s="29">
        <f t="shared" si="3"/>
        <v>3.6695521264584121</v>
      </c>
      <c r="H53" s="29">
        <f>F53/D53*100</f>
        <v>103.66955212645841</v>
      </c>
    </row>
    <row r="54" spans="1:12" ht="12" customHeight="1" x14ac:dyDescent="0.2">
      <c r="A54" s="3">
        <v>382</v>
      </c>
      <c r="B54" s="361" t="s">
        <v>59</v>
      </c>
      <c r="C54" s="358"/>
      <c r="D54" s="4">
        <f>POS.DIO!D448+POS.DIO!D490</f>
        <v>12000</v>
      </c>
      <c r="E54" s="4">
        <f>POS.DIO!E448+POS.DIO!E490</f>
        <v>0</v>
      </c>
      <c r="F54" s="4">
        <f>POS.DIO!F448+POS.DIO!F490</f>
        <v>12000</v>
      </c>
      <c r="G54" s="29">
        <f t="shared" si="3"/>
        <v>0</v>
      </c>
      <c r="H54" s="29">
        <f>F54/D54*100</f>
        <v>100</v>
      </c>
    </row>
    <row r="55" spans="1:12" ht="12" customHeight="1" x14ac:dyDescent="0.2">
      <c r="A55" s="3">
        <v>383</v>
      </c>
      <c r="B55" s="371" t="s">
        <v>60</v>
      </c>
      <c r="C55" s="372"/>
      <c r="D55" s="5">
        <f>POS.DIO!D327</f>
        <v>0</v>
      </c>
      <c r="E55" s="5">
        <f>POS.DIO!E327</f>
        <v>0</v>
      </c>
      <c r="F55" s="5">
        <f>POS.DIO!F327</f>
        <v>0</v>
      </c>
      <c r="G55" s="29">
        <v>0</v>
      </c>
      <c r="H55" s="29">
        <v>0</v>
      </c>
    </row>
    <row r="56" spans="1:12" ht="12.75" customHeight="1" x14ac:dyDescent="0.2">
      <c r="A56" s="3">
        <v>385</v>
      </c>
      <c r="B56" s="361" t="s">
        <v>61</v>
      </c>
      <c r="C56" s="358"/>
      <c r="D56" s="4">
        <f>POS.DIO!D72</f>
        <v>2075</v>
      </c>
      <c r="E56" s="4">
        <f>POS.DIO!E72</f>
        <v>802.2</v>
      </c>
      <c r="F56" s="4">
        <f>POS.DIO!F72</f>
        <v>2877.2</v>
      </c>
      <c r="G56" s="29">
        <v>0</v>
      </c>
      <c r="H56" s="29">
        <v>0</v>
      </c>
    </row>
    <row r="57" spans="1:12" ht="12.95" customHeight="1" x14ac:dyDescent="0.2">
      <c r="A57" s="3">
        <v>386</v>
      </c>
      <c r="B57" s="357" t="s">
        <v>194</v>
      </c>
      <c r="C57" s="358"/>
      <c r="D57" s="4">
        <f>POS.DIO!D269+POS.DIO!D284</f>
        <v>0</v>
      </c>
      <c r="E57" s="4">
        <f>POS.DIO!E269+POS.DIO!E284</f>
        <v>222500</v>
      </c>
      <c r="F57" s="4">
        <f>POS.DIO!F269+POS.DIO!F284</f>
        <v>222500</v>
      </c>
      <c r="G57" s="29">
        <v>0</v>
      </c>
      <c r="H57" s="29">
        <v>0</v>
      </c>
    </row>
    <row r="58" spans="1:12" s="27" customFormat="1" ht="20.25" customHeight="1" x14ac:dyDescent="0.2">
      <c r="A58" s="373" t="s">
        <v>322</v>
      </c>
      <c r="B58" s="363"/>
      <c r="C58" s="363"/>
      <c r="D58" s="363"/>
      <c r="E58" s="363"/>
      <c r="F58" s="363"/>
      <c r="G58" s="363"/>
      <c r="H58" s="364"/>
      <c r="I58" s="208"/>
      <c r="J58"/>
      <c r="K58"/>
      <c r="L58"/>
    </row>
    <row r="59" spans="1:12" s="27" customFormat="1" ht="12.95" customHeight="1" x14ac:dyDescent="0.2">
      <c r="A59" s="9">
        <v>4</v>
      </c>
      <c r="B59" s="365" t="s">
        <v>62</v>
      </c>
      <c r="C59" s="366"/>
      <c r="D59" s="10">
        <f>SUM(D60,D62,D66)</f>
        <v>1280530</v>
      </c>
      <c r="E59" s="10">
        <f>SUM(E60,E62,E66)</f>
        <v>-157427</v>
      </c>
      <c r="F59" s="10">
        <f>SUM(F60,F62,F66)</f>
        <v>1123103</v>
      </c>
      <c r="G59" s="11">
        <f t="shared" ref="G59:G65" si="6">E59/D59*100</f>
        <v>-12.293893934542728</v>
      </c>
      <c r="H59" s="11">
        <f>F59/D59*100</f>
        <v>87.706106065457263</v>
      </c>
      <c r="I59" s="208"/>
      <c r="J59"/>
      <c r="K59"/>
      <c r="L59"/>
    </row>
    <row r="60" spans="1:12" ht="12" customHeight="1" x14ac:dyDescent="0.2">
      <c r="A60" s="28">
        <v>41</v>
      </c>
      <c r="B60" s="376" t="s">
        <v>193</v>
      </c>
      <c r="C60" s="377"/>
      <c r="D60" s="47">
        <f>D61</f>
        <v>0</v>
      </c>
      <c r="E60" s="47">
        <f>E61</f>
        <v>0</v>
      </c>
      <c r="F60" s="47">
        <f>F61</f>
        <v>0</v>
      </c>
      <c r="G60" s="29">
        <v>0</v>
      </c>
      <c r="H60" s="29">
        <v>0</v>
      </c>
      <c r="J60" s="27"/>
      <c r="K60" s="27"/>
      <c r="L60" s="27"/>
    </row>
    <row r="61" spans="1:12" ht="12" customHeight="1" x14ac:dyDescent="0.2">
      <c r="A61" s="30">
        <v>411</v>
      </c>
      <c r="B61" s="374" t="s">
        <v>192</v>
      </c>
      <c r="C61" s="375"/>
      <c r="D61" s="31">
        <v>0</v>
      </c>
      <c r="E61" s="31">
        <v>0</v>
      </c>
      <c r="F61" s="31">
        <v>0</v>
      </c>
      <c r="G61" s="29">
        <v>0</v>
      </c>
      <c r="H61" s="29">
        <v>0</v>
      </c>
      <c r="J61" s="27"/>
      <c r="K61" s="27"/>
      <c r="L61" s="27"/>
    </row>
    <row r="62" spans="1:12" ht="12" customHeight="1" x14ac:dyDescent="0.2">
      <c r="A62" s="12">
        <v>42</v>
      </c>
      <c r="B62" s="355" t="s">
        <v>63</v>
      </c>
      <c r="C62" s="356"/>
      <c r="D62" s="6">
        <f>SUM(D65,D64,D63)</f>
        <v>1123530</v>
      </c>
      <c r="E62" s="6">
        <f>SUM(E65,E64,E63)</f>
        <v>-67300</v>
      </c>
      <c r="F62" s="6">
        <f>SUM(F65,F64,F63)</f>
        <v>1056230</v>
      </c>
      <c r="G62" s="29">
        <f t="shared" si="6"/>
        <v>-5.9900492198695181</v>
      </c>
      <c r="H62" s="29">
        <f t="shared" ref="H62:H67" si="7">F62/D62*100</f>
        <v>94.009950780130481</v>
      </c>
    </row>
    <row r="63" spans="1:12" ht="12" customHeight="1" x14ac:dyDescent="0.2">
      <c r="A63" s="3">
        <v>421</v>
      </c>
      <c r="B63" s="361" t="s">
        <v>64</v>
      </c>
      <c r="C63" s="358"/>
      <c r="D63" s="4">
        <f>POS.DIO!D144+POS.DIO!D222+POS.DIO!D232+POS.DIO!D239+POS.DIO!D255+POS.DIO!D272+POS.DIO!D287+POS.DIO!D376+POS.DIO!D410+POS.DIO!D474+POS.DIO!D497+POS.DIO!D560</f>
        <v>937250</v>
      </c>
      <c r="E63" s="4">
        <f>POS.DIO!E144+POS.DIO!E222+POS.DIO!E232+POS.DIO!E239+POS.DIO!E255+POS.DIO!E272+POS.DIO!E287+POS.DIO!E376+POS.DIO!E410+POS.DIO!E474+POS.DIO!E497+POS.DIO!E560</f>
        <v>-34800</v>
      </c>
      <c r="F63" s="4">
        <f>POS.DIO!F144+POS.DIO!F222+POS.DIO!F232+POS.DIO!F239+POS.DIO!F255+POS.DIO!F272+POS.DIO!F287+POS.DIO!F376+POS.DIO!F410+POS.DIO!F474+POS.DIO!F497+POS.DIO!F560</f>
        <v>902450</v>
      </c>
      <c r="G63" s="29">
        <f t="shared" si="6"/>
        <v>-3.7129901307015203</v>
      </c>
      <c r="H63" s="29">
        <f t="shared" si="7"/>
        <v>96.287009869298473</v>
      </c>
    </row>
    <row r="64" spans="1:12" ht="12" customHeight="1" x14ac:dyDescent="0.2">
      <c r="A64" s="3">
        <v>422</v>
      </c>
      <c r="B64" s="361" t="s">
        <v>65</v>
      </c>
      <c r="C64" s="358"/>
      <c r="D64" s="4">
        <f>POS.DIO!D113+POS.DIO!D121+POS.DIO!D224+POS.DIO!D233+POS.DIO!D299+POS.DIO!D377+POS.DIO!D561</f>
        <v>143500</v>
      </c>
      <c r="E64" s="4">
        <f>POS.DIO!E113+POS.DIO!E121+POS.DIO!E224+POS.DIO!E233+POS.DIO!E299+POS.DIO!E377+POS.DIO!E561</f>
        <v>0</v>
      </c>
      <c r="F64" s="4">
        <f>POS.DIO!F113+POS.DIO!F121+POS.DIO!F224+POS.DIO!F233+POS.DIO!F299+POS.DIO!F377+POS.DIO!F561</f>
        <v>143500</v>
      </c>
      <c r="G64" s="29">
        <f t="shared" si="6"/>
        <v>0</v>
      </c>
      <c r="H64" s="29">
        <f t="shared" si="7"/>
        <v>100</v>
      </c>
    </row>
    <row r="65" spans="1:8" ht="12" customHeight="1" x14ac:dyDescent="0.2">
      <c r="A65" s="3">
        <v>426</v>
      </c>
      <c r="B65" s="361" t="s">
        <v>66</v>
      </c>
      <c r="C65" s="358"/>
      <c r="D65" s="4">
        <f>POS.DIO!D122+POS.DIO!D136+POS.DIO!D223+POS.DIO!D256+POS.DIO!D273+POS.DIO!D378+POS.DIO!D503+POS.DIO!D562+POS.DIO!D578</f>
        <v>42780</v>
      </c>
      <c r="E65" s="4">
        <f>POS.DIO!E122+POS.DIO!E136+POS.DIO!E223+POS.DIO!E256+POS.DIO!E273+POS.DIO!E378+POS.DIO!E503+POS.DIO!E562+POS.DIO!E578</f>
        <v>-32500</v>
      </c>
      <c r="F65" s="4">
        <f>POS.DIO!F122+POS.DIO!F136+POS.DIO!F223+POS.DIO!F256+POS.DIO!F273+POS.DIO!F378+POS.DIO!F503+POS.DIO!F562+POS.DIO!F578</f>
        <v>10280</v>
      </c>
      <c r="G65" s="29">
        <f t="shared" si="6"/>
        <v>-75.970079476390836</v>
      </c>
      <c r="H65" s="29">
        <f t="shared" si="7"/>
        <v>24.029920523609164</v>
      </c>
    </row>
    <row r="66" spans="1:8" ht="12" customHeight="1" x14ac:dyDescent="0.2">
      <c r="A66" s="12">
        <v>45</v>
      </c>
      <c r="B66" s="355" t="s">
        <v>67</v>
      </c>
      <c r="C66" s="356"/>
      <c r="D66" s="6">
        <f>D67</f>
        <v>157000</v>
      </c>
      <c r="E66" s="6">
        <f>E67</f>
        <v>-90127</v>
      </c>
      <c r="F66" s="6">
        <f>F67</f>
        <v>66873</v>
      </c>
      <c r="G66" s="29">
        <v>0</v>
      </c>
      <c r="H66" s="29">
        <f t="shared" si="7"/>
        <v>42.594267515923569</v>
      </c>
    </row>
    <row r="67" spans="1:8" x14ac:dyDescent="0.2">
      <c r="A67" s="3">
        <v>451</v>
      </c>
      <c r="B67" s="361" t="s">
        <v>68</v>
      </c>
      <c r="C67" s="358"/>
      <c r="D67" s="4">
        <f>POS.DIO!D134+POS.DIO!D380</f>
        <v>157000</v>
      </c>
      <c r="E67" s="4">
        <f>POS.DIO!E134+POS.DIO!E380</f>
        <v>-90127</v>
      </c>
      <c r="F67" s="4">
        <f>POS.DIO!F134+POS.DIO!F380</f>
        <v>66873</v>
      </c>
      <c r="G67" s="29">
        <v>0</v>
      </c>
      <c r="H67" s="29">
        <f t="shared" si="7"/>
        <v>42.594267515923569</v>
      </c>
    </row>
    <row r="68" spans="1:8" x14ac:dyDescent="0.2">
      <c r="A68" s="3">
        <v>452</v>
      </c>
      <c r="B68" s="361" t="s">
        <v>252</v>
      </c>
      <c r="C68" s="358"/>
      <c r="D68" s="4">
        <f>POS.DIO!D64</f>
        <v>0</v>
      </c>
      <c r="E68" s="4">
        <f>POS.DIO!E64</f>
        <v>0</v>
      </c>
      <c r="F68" s="4">
        <f>POS.DIO!F64</f>
        <v>0</v>
      </c>
      <c r="G68" s="29">
        <v>0</v>
      </c>
      <c r="H68" s="29">
        <v>0</v>
      </c>
    </row>
  </sheetData>
  <mergeCells count="90">
    <mergeCell ref="I12:I20"/>
    <mergeCell ref="K21:M21"/>
    <mergeCell ref="K22:M22"/>
    <mergeCell ref="K23:M23"/>
    <mergeCell ref="K24:M24"/>
    <mergeCell ref="K17:M17"/>
    <mergeCell ref="K18:M18"/>
    <mergeCell ref="K19:M19"/>
    <mergeCell ref="B68:C68"/>
    <mergeCell ref="B13:C13"/>
    <mergeCell ref="B14:C14"/>
    <mergeCell ref="B15:C15"/>
    <mergeCell ref="B16:C16"/>
    <mergeCell ref="B51:C51"/>
    <mergeCell ref="B38:C38"/>
    <mergeCell ref="B39:C39"/>
    <mergeCell ref="B36:C36"/>
    <mergeCell ref="B37:C37"/>
    <mergeCell ref="B34:C34"/>
    <mergeCell ref="B22:C22"/>
    <mergeCell ref="A26:H26"/>
    <mergeCell ref="B27:C27"/>
    <mergeCell ref="B28:C28"/>
    <mergeCell ref="B52:C52"/>
    <mergeCell ref="B53:C53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A2:F2"/>
    <mergeCell ref="A4:C4"/>
    <mergeCell ref="B5:H5"/>
    <mergeCell ref="A7:H7"/>
    <mergeCell ref="B35:C35"/>
    <mergeCell ref="B17:C17"/>
    <mergeCell ref="B6:C6"/>
    <mergeCell ref="B8:C8"/>
    <mergeCell ref="B9:C9"/>
    <mergeCell ref="B10:C10"/>
    <mergeCell ref="B11:C11"/>
    <mergeCell ref="B18:C18"/>
    <mergeCell ref="B19:C19"/>
    <mergeCell ref="B20:C20"/>
    <mergeCell ref="B21:C21"/>
    <mergeCell ref="B12:C12"/>
    <mergeCell ref="B67:C67"/>
    <mergeCell ref="B54:C54"/>
    <mergeCell ref="B55:C55"/>
    <mergeCell ref="B57:C57"/>
    <mergeCell ref="A58:H58"/>
    <mergeCell ref="B59:C59"/>
    <mergeCell ref="B62:C62"/>
    <mergeCell ref="B63:C63"/>
    <mergeCell ref="B64:C64"/>
    <mergeCell ref="B65:C65"/>
    <mergeCell ref="B66:C66"/>
    <mergeCell ref="B61:C61"/>
    <mergeCell ref="B60:C60"/>
    <mergeCell ref="B56:C56"/>
    <mergeCell ref="A3:B3"/>
    <mergeCell ref="B33:C33"/>
    <mergeCell ref="B30:C30"/>
    <mergeCell ref="B23:C23"/>
    <mergeCell ref="B29:C29"/>
    <mergeCell ref="A31:H31"/>
    <mergeCell ref="B32:C32"/>
    <mergeCell ref="B24:C24"/>
    <mergeCell ref="B25:C25"/>
    <mergeCell ref="N12:N20"/>
    <mergeCell ref="P17:R17"/>
    <mergeCell ref="P18:R18"/>
    <mergeCell ref="P19:R19"/>
    <mergeCell ref="P21:R21"/>
    <mergeCell ref="P23:R23"/>
    <mergeCell ref="P24:R24"/>
    <mergeCell ref="S17:U17"/>
    <mergeCell ref="S18:U18"/>
    <mergeCell ref="S19:U19"/>
    <mergeCell ref="S21:U21"/>
    <mergeCell ref="S22:U22"/>
    <mergeCell ref="S23:U23"/>
    <mergeCell ref="S24:U24"/>
    <mergeCell ref="P22:R2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56"/>
  <sheetViews>
    <sheetView zoomScale="110" zoomScaleNormal="110" workbookViewId="0">
      <selection activeCell="F594" sqref="F594"/>
    </sheetView>
  </sheetViews>
  <sheetFormatPr defaultRowHeight="15" x14ac:dyDescent="0.2"/>
  <cols>
    <col min="1" max="1" width="5" customWidth="1"/>
    <col min="2" max="2" width="5.5" customWidth="1"/>
    <col min="3" max="3" width="70" customWidth="1"/>
    <col min="4" max="4" width="19.6640625" style="78" customWidth="1"/>
    <col min="5" max="5" width="15.83203125" style="33" customWidth="1"/>
    <col min="6" max="6" width="15.33203125" style="33" customWidth="1"/>
    <col min="7" max="7" width="6.5" customWidth="1"/>
    <col min="8" max="8" width="6.1640625" customWidth="1"/>
    <col min="10" max="10" width="14.1640625" customWidth="1"/>
    <col min="13" max="13" width="13.33203125" customWidth="1"/>
    <col min="17" max="17" width="15.33203125" customWidth="1"/>
  </cols>
  <sheetData>
    <row r="1" spans="1:8" ht="18" customHeight="1" x14ac:dyDescent="0.2">
      <c r="B1" s="506" t="s">
        <v>250</v>
      </c>
      <c r="C1" s="506"/>
    </row>
    <row r="2" spans="1:8" ht="15.75" customHeight="1" x14ac:dyDescent="0.2">
      <c r="B2" s="507" t="s">
        <v>324</v>
      </c>
      <c r="C2" s="507"/>
      <c r="D2" s="507"/>
      <c r="E2" s="507"/>
    </row>
    <row r="3" spans="1:8" ht="15.75" customHeight="1" x14ac:dyDescent="0.2">
      <c r="B3" s="347" t="s">
        <v>69</v>
      </c>
      <c r="C3" s="347"/>
    </row>
    <row r="4" spans="1:8" ht="26.25" customHeight="1" x14ac:dyDescent="0.2">
      <c r="B4" s="508" t="s">
        <v>323</v>
      </c>
      <c r="C4" s="508"/>
      <c r="D4" s="508"/>
      <c r="E4" s="508"/>
      <c r="F4" s="508"/>
      <c r="G4" s="508"/>
      <c r="H4" s="508"/>
    </row>
    <row r="5" spans="1:8" ht="29.25" customHeight="1" x14ac:dyDescent="0.2">
      <c r="A5" s="104"/>
      <c r="B5" s="212" t="s">
        <v>70</v>
      </c>
      <c r="C5" s="142" t="s">
        <v>71</v>
      </c>
      <c r="D5" s="152" t="s">
        <v>299</v>
      </c>
      <c r="E5" s="231" t="s">
        <v>304</v>
      </c>
      <c r="F5" s="236" t="s">
        <v>305</v>
      </c>
      <c r="G5" s="131" t="s">
        <v>72</v>
      </c>
      <c r="H5" s="131" t="s">
        <v>73</v>
      </c>
    </row>
    <row r="6" spans="1:8" ht="11.25" customHeight="1" x14ac:dyDescent="0.2">
      <c r="A6" s="518"/>
      <c r="B6" s="519"/>
      <c r="C6" s="520"/>
      <c r="D6" s="143" t="s">
        <v>202</v>
      </c>
      <c r="E6" s="282" t="s">
        <v>203</v>
      </c>
      <c r="F6" s="237" t="s">
        <v>204</v>
      </c>
      <c r="G6" s="144"/>
      <c r="H6" s="144"/>
    </row>
    <row r="7" spans="1:8" ht="23.25" customHeight="1" x14ac:dyDescent="0.2">
      <c r="A7" s="521" t="s">
        <v>74</v>
      </c>
      <c r="B7" s="522"/>
      <c r="C7" s="523"/>
      <c r="D7" s="132">
        <f>SUM(D8,D35)</f>
        <v>2161880</v>
      </c>
      <c r="E7" s="238">
        <f>SUM(E8,E35)</f>
        <v>57100.2</v>
      </c>
      <c r="F7" s="238">
        <f>SUM(F8,F35)</f>
        <v>2218980.2000000002</v>
      </c>
      <c r="G7" s="133">
        <f t="shared" ref="G7:G8" si="0">E7/D7*100</f>
        <v>2.641228930375414</v>
      </c>
      <c r="H7" s="133">
        <f t="shared" ref="H7:H12" si="1">F7/D7*100</f>
        <v>102.64122893037542</v>
      </c>
    </row>
    <row r="8" spans="1:8" ht="23.25" customHeight="1" x14ac:dyDescent="0.2">
      <c r="A8" s="524" t="s">
        <v>75</v>
      </c>
      <c r="B8" s="525"/>
      <c r="C8" s="526"/>
      <c r="D8" s="79">
        <f>D9</f>
        <v>7648</v>
      </c>
      <c r="E8" s="239">
        <f>E9</f>
        <v>0</v>
      </c>
      <c r="F8" s="239">
        <f>F9</f>
        <v>7648</v>
      </c>
      <c r="G8" s="99">
        <f t="shared" si="0"/>
        <v>0</v>
      </c>
      <c r="H8" s="99">
        <f t="shared" si="1"/>
        <v>100</v>
      </c>
    </row>
    <row r="9" spans="1:8" s="57" customFormat="1" ht="17.25" customHeight="1" x14ac:dyDescent="0.2">
      <c r="A9" s="500" t="s">
        <v>191</v>
      </c>
      <c r="B9" s="501"/>
      <c r="C9" s="527"/>
      <c r="D9" s="80">
        <f>SUM(D10,D27)</f>
        <v>7648</v>
      </c>
      <c r="E9" s="146">
        <f>SUM(E10,E27)</f>
        <v>0</v>
      </c>
      <c r="F9" s="146">
        <f>SUM(F10,F27)</f>
        <v>7648</v>
      </c>
      <c r="G9" s="53">
        <f t="shared" ref="G9:G33" si="2">E9/D9*100</f>
        <v>0</v>
      </c>
      <c r="H9" s="53">
        <f t="shared" si="1"/>
        <v>100</v>
      </c>
    </row>
    <row r="10" spans="1:8" ht="27.75" customHeight="1" x14ac:dyDescent="0.2">
      <c r="A10" s="528" t="s">
        <v>266</v>
      </c>
      <c r="B10" s="529"/>
      <c r="C10" s="530"/>
      <c r="D10" s="81">
        <f>SUM(D11,D19)</f>
        <v>5900</v>
      </c>
      <c r="E10" s="240">
        <f>SUM(E11,E19)</f>
        <v>0</v>
      </c>
      <c r="F10" s="240">
        <f>SUM(F11,F19)</f>
        <v>5900</v>
      </c>
      <c r="G10" s="65">
        <f t="shared" si="2"/>
        <v>0</v>
      </c>
      <c r="H10" s="65">
        <f t="shared" si="1"/>
        <v>100</v>
      </c>
    </row>
    <row r="11" spans="1:8" ht="13.5" customHeight="1" x14ac:dyDescent="0.2">
      <c r="A11" s="419" t="s">
        <v>76</v>
      </c>
      <c r="B11" s="420"/>
      <c r="C11" s="421"/>
      <c r="D11" s="82">
        <f>D12</f>
        <v>5400</v>
      </c>
      <c r="E11" s="241">
        <f>E12</f>
        <v>0</v>
      </c>
      <c r="F11" s="241">
        <f>F12</f>
        <v>5400</v>
      </c>
      <c r="G11" s="16">
        <f t="shared" si="2"/>
        <v>0</v>
      </c>
      <c r="H11" s="16">
        <f t="shared" si="1"/>
        <v>100</v>
      </c>
    </row>
    <row r="12" spans="1:8" ht="13.5" customHeight="1" x14ac:dyDescent="0.2">
      <c r="A12" s="509" t="s">
        <v>77</v>
      </c>
      <c r="B12" s="510"/>
      <c r="C12" s="511"/>
      <c r="D12" s="83">
        <f>D16</f>
        <v>5400</v>
      </c>
      <c r="E12" s="242">
        <f>E13</f>
        <v>0</v>
      </c>
      <c r="F12" s="242">
        <f>F16</f>
        <v>5400</v>
      </c>
      <c r="G12" s="18">
        <f t="shared" si="2"/>
        <v>0</v>
      </c>
      <c r="H12" s="18">
        <f t="shared" si="1"/>
        <v>100</v>
      </c>
    </row>
    <row r="13" spans="1:8" ht="14.25" customHeight="1" x14ac:dyDescent="0.2">
      <c r="A13" s="406" t="s">
        <v>214</v>
      </c>
      <c r="B13" s="407"/>
      <c r="C13" s="408"/>
      <c r="D13" s="84">
        <v>0</v>
      </c>
      <c r="E13" s="243">
        <f>E16</f>
        <v>0</v>
      </c>
      <c r="F13" s="243">
        <v>0</v>
      </c>
      <c r="G13" s="19">
        <v>0</v>
      </c>
      <c r="H13" s="19">
        <v>0</v>
      </c>
    </row>
    <row r="14" spans="1:8" ht="14.25" customHeight="1" x14ac:dyDescent="0.2">
      <c r="A14" s="409" t="s">
        <v>262</v>
      </c>
      <c r="B14" s="410"/>
      <c r="C14" s="411"/>
      <c r="D14" s="84">
        <v>0</v>
      </c>
      <c r="E14" s="243">
        <v>5400</v>
      </c>
      <c r="F14" s="243">
        <v>5400</v>
      </c>
      <c r="G14" s="19">
        <v>0</v>
      </c>
      <c r="H14" s="19">
        <v>0</v>
      </c>
    </row>
    <row r="15" spans="1:8" ht="14.25" customHeight="1" x14ac:dyDescent="0.2">
      <c r="A15" s="435" t="s">
        <v>260</v>
      </c>
      <c r="B15" s="436"/>
      <c r="C15" s="437"/>
      <c r="D15" s="84">
        <v>5400</v>
      </c>
      <c r="E15" s="243">
        <v>-5400</v>
      </c>
      <c r="F15" s="243">
        <v>0</v>
      </c>
      <c r="G15" s="19">
        <v>0</v>
      </c>
      <c r="H15" s="19">
        <f t="shared" ref="H15:H24" si="3">F15/D15*100</f>
        <v>0</v>
      </c>
    </row>
    <row r="16" spans="1:8" ht="13.5" customHeight="1" x14ac:dyDescent="0.2">
      <c r="B16" s="134">
        <v>3</v>
      </c>
      <c r="C16" s="135" t="s">
        <v>78</v>
      </c>
      <c r="D16" s="80">
        <f>D17</f>
        <v>5400</v>
      </c>
      <c r="E16" s="146">
        <f>E17</f>
        <v>0</v>
      </c>
      <c r="F16" s="146">
        <f>F17</f>
        <v>5400</v>
      </c>
      <c r="G16" s="26">
        <f t="shared" si="2"/>
        <v>0</v>
      </c>
      <c r="H16" s="53">
        <f t="shared" si="3"/>
        <v>100</v>
      </c>
    </row>
    <row r="17" spans="1:8" ht="13.5" customHeight="1" x14ac:dyDescent="0.2">
      <c r="B17" s="20">
        <v>32</v>
      </c>
      <c r="C17" s="32" t="s">
        <v>79</v>
      </c>
      <c r="D17" s="64">
        <f>SUM(D18:D18)</f>
        <v>5400</v>
      </c>
      <c r="E17" s="45">
        <f>SUM(E18:E18)</f>
        <v>0</v>
      </c>
      <c r="F17" s="45">
        <f>SUM(F18:F18)</f>
        <v>5400</v>
      </c>
      <c r="G17" s="26">
        <f t="shared" si="2"/>
        <v>0</v>
      </c>
      <c r="H17" s="53">
        <f t="shared" si="3"/>
        <v>100</v>
      </c>
    </row>
    <row r="18" spans="1:8" ht="13.5" customHeight="1" x14ac:dyDescent="0.2">
      <c r="B18" s="23">
        <v>329</v>
      </c>
      <c r="C18" s="139" t="s">
        <v>80</v>
      </c>
      <c r="D18" s="85">
        <v>5400</v>
      </c>
      <c r="E18" s="244">
        <v>0</v>
      </c>
      <c r="F18" s="244">
        <v>5400</v>
      </c>
      <c r="G18" s="26">
        <f t="shared" si="2"/>
        <v>0</v>
      </c>
      <c r="H18" s="53">
        <f t="shared" si="3"/>
        <v>100</v>
      </c>
    </row>
    <row r="19" spans="1:8" ht="13.5" customHeight="1" x14ac:dyDescent="0.2">
      <c r="A19" s="419" t="s">
        <v>81</v>
      </c>
      <c r="B19" s="420"/>
      <c r="C19" s="421"/>
      <c r="D19" s="82">
        <f t="shared" ref="D19:F22" si="4">D20</f>
        <v>500</v>
      </c>
      <c r="E19" s="241">
        <f t="shared" si="4"/>
        <v>0</v>
      </c>
      <c r="F19" s="241">
        <f t="shared" si="4"/>
        <v>500</v>
      </c>
      <c r="G19" s="16">
        <f t="shared" si="2"/>
        <v>0</v>
      </c>
      <c r="H19" s="16">
        <f t="shared" si="3"/>
        <v>100</v>
      </c>
    </row>
    <row r="20" spans="1:8" ht="13.5" customHeight="1" x14ac:dyDescent="0.2">
      <c r="A20" s="509" t="s">
        <v>77</v>
      </c>
      <c r="B20" s="510"/>
      <c r="C20" s="511"/>
      <c r="D20" s="83">
        <f>D22</f>
        <v>500</v>
      </c>
      <c r="E20" s="242">
        <f t="shared" si="4"/>
        <v>0</v>
      </c>
      <c r="F20" s="242">
        <f t="shared" si="4"/>
        <v>500</v>
      </c>
      <c r="G20" s="18">
        <f t="shared" si="2"/>
        <v>0</v>
      </c>
      <c r="H20" s="18">
        <f t="shared" si="3"/>
        <v>100</v>
      </c>
    </row>
    <row r="21" spans="1:8" ht="13.5" customHeight="1" x14ac:dyDescent="0.2">
      <c r="A21" s="406" t="s">
        <v>214</v>
      </c>
      <c r="B21" s="407"/>
      <c r="C21" s="408"/>
      <c r="D21" s="84">
        <f t="shared" si="4"/>
        <v>500</v>
      </c>
      <c r="E21" s="243">
        <f t="shared" si="4"/>
        <v>0</v>
      </c>
      <c r="F21" s="243">
        <f t="shared" si="4"/>
        <v>500</v>
      </c>
      <c r="G21" s="19">
        <f t="shared" si="2"/>
        <v>0</v>
      </c>
      <c r="H21" s="19">
        <f t="shared" si="3"/>
        <v>100</v>
      </c>
    </row>
    <row r="22" spans="1:8" ht="13.5" customHeight="1" x14ac:dyDescent="0.2">
      <c r="B22" s="136">
        <v>3</v>
      </c>
      <c r="C22" s="135" t="s">
        <v>78</v>
      </c>
      <c r="D22" s="80">
        <f t="shared" si="4"/>
        <v>500</v>
      </c>
      <c r="E22" s="146">
        <f t="shared" si="4"/>
        <v>0</v>
      </c>
      <c r="F22" s="146">
        <f t="shared" si="4"/>
        <v>500</v>
      </c>
      <c r="G22" s="26">
        <f t="shared" si="2"/>
        <v>0</v>
      </c>
      <c r="H22" s="53">
        <f t="shared" si="3"/>
        <v>100</v>
      </c>
    </row>
    <row r="23" spans="1:8" ht="13.5" customHeight="1" x14ac:dyDescent="0.2">
      <c r="B23" s="67">
        <v>38</v>
      </c>
      <c r="C23" s="153" t="s">
        <v>82</v>
      </c>
      <c r="D23" s="64">
        <f>SUM(D24:D24)</f>
        <v>500</v>
      </c>
      <c r="E23" s="45">
        <f>SUM(E24:E24)</f>
        <v>0</v>
      </c>
      <c r="F23" s="45">
        <f>SUM(F24:F24)</f>
        <v>500</v>
      </c>
      <c r="G23" s="26">
        <f t="shared" si="2"/>
        <v>0</v>
      </c>
      <c r="H23" s="53">
        <f t="shared" si="3"/>
        <v>100</v>
      </c>
    </row>
    <row r="24" spans="1:8" ht="13.5" customHeight="1" x14ac:dyDescent="0.2">
      <c r="B24" s="145">
        <v>381</v>
      </c>
      <c r="C24" s="154" t="s">
        <v>83</v>
      </c>
      <c r="D24" s="85">
        <v>500</v>
      </c>
      <c r="E24" s="244">
        <v>0</v>
      </c>
      <c r="F24" s="244">
        <v>500</v>
      </c>
      <c r="G24" s="26">
        <f t="shared" si="2"/>
        <v>0</v>
      </c>
      <c r="H24" s="53">
        <f t="shared" si="3"/>
        <v>100</v>
      </c>
    </row>
    <row r="25" spans="1:8" ht="13.5" customHeight="1" x14ac:dyDescent="0.2">
      <c r="B25" s="22">
        <v>32</v>
      </c>
      <c r="C25" s="32" t="s">
        <v>79</v>
      </c>
      <c r="D25" s="88">
        <v>0</v>
      </c>
      <c r="E25" s="245">
        <v>0</v>
      </c>
      <c r="F25" s="245">
        <v>0</v>
      </c>
      <c r="G25" s="75">
        <v>0</v>
      </c>
      <c r="H25" s="53">
        <v>0</v>
      </c>
    </row>
    <row r="26" spans="1:8" ht="13.5" customHeight="1" x14ac:dyDescent="0.2">
      <c r="B26" s="149">
        <v>329</v>
      </c>
      <c r="C26" s="140" t="s">
        <v>80</v>
      </c>
      <c r="D26" s="85">
        <v>0</v>
      </c>
      <c r="E26" s="244">
        <v>0</v>
      </c>
      <c r="F26" s="244">
        <v>0</v>
      </c>
      <c r="G26" s="26">
        <v>0</v>
      </c>
      <c r="H26" s="53">
        <v>0</v>
      </c>
    </row>
    <row r="27" spans="1:8" ht="18.75" customHeight="1" x14ac:dyDescent="0.2">
      <c r="A27" s="471" t="s">
        <v>84</v>
      </c>
      <c r="B27" s="472"/>
      <c r="C27" s="473"/>
      <c r="D27" s="81">
        <f t="shared" ref="D27:F31" si="5">D28</f>
        <v>1748</v>
      </c>
      <c r="E27" s="240">
        <f t="shared" si="5"/>
        <v>0</v>
      </c>
      <c r="F27" s="240">
        <f t="shared" si="5"/>
        <v>1748</v>
      </c>
      <c r="G27" s="65">
        <f t="shared" si="2"/>
        <v>0</v>
      </c>
      <c r="H27" s="65">
        <f t="shared" ref="H27:H33" si="6">F27/D27*100</f>
        <v>100</v>
      </c>
    </row>
    <row r="28" spans="1:8" ht="13.5" customHeight="1" x14ac:dyDescent="0.2">
      <c r="A28" s="419" t="s">
        <v>85</v>
      </c>
      <c r="B28" s="420"/>
      <c r="C28" s="421"/>
      <c r="D28" s="82">
        <f t="shared" si="5"/>
        <v>1748</v>
      </c>
      <c r="E28" s="241">
        <f t="shared" si="5"/>
        <v>0</v>
      </c>
      <c r="F28" s="241">
        <f t="shared" si="5"/>
        <v>1748</v>
      </c>
      <c r="G28" s="16">
        <f t="shared" si="2"/>
        <v>0</v>
      </c>
      <c r="H28" s="16">
        <f t="shared" si="6"/>
        <v>100</v>
      </c>
    </row>
    <row r="29" spans="1:8" ht="13.5" customHeight="1" x14ac:dyDescent="0.2">
      <c r="A29" s="509" t="s">
        <v>86</v>
      </c>
      <c r="B29" s="510"/>
      <c r="C29" s="511"/>
      <c r="D29" s="83">
        <f>D31</f>
        <v>1748</v>
      </c>
      <c r="E29" s="242">
        <f t="shared" si="5"/>
        <v>0</v>
      </c>
      <c r="F29" s="242">
        <f t="shared" si="5"/>
        <v>1748</v>
      </c>
      <c r="G29" s="18">
        <f t="shared" si="2"/>
        <v>0</v>
      </c>
      <c r="H29" s="18">
        <f t="shared" si="6"/>
        <v>100</v>
      </c>
    </row>
    <row r="30" spans="1:8" ht="13.5" customHeight="1" x14ac:dyDescent="0.2">
      <c r="A30" s="406" t="s">
        <v>214</v>
      </c>
      <c r="B30" s="407"/>
      <c r="C30" s="408"/>
      <c r="D30" s="84">
        <f t="shared" si="5"/>
        <v>1748</v>
      </c>
      <c r="E30" s="243">
        <f t="shared" si="5"/>
        <v>0</v>
      </c>
      <c r="F30" s="243">
        <f t="shared" si="5"/>
        <v>1748</v>
      </c>
      <c r="G30" s="19">
        <f t="shared" si="2"/>
        <v>0</v>
      </c>
      <c r="H30" s="19">
        <f t="shared" si="6"/>
        <v>100</v>
      </c>
    </row>
    <row r="31" spans="1:8" ht="13.5" customHeight="1" x14ac:dyDescent="0.2">
      <c r="B31" s="136">
        <v>3</v>
      </c>
      <c r="C31" s="141" t="s">
        <v>78</v>
      </c>
      <c r="D31" s="80">
        <f t="shared" si="5"/>
        <v>1748</v>
      </c>
      <c r="E31" s="146">
        <f t="shared" si="5"/>
        <v>0</v>
      </c>
      <c r="F31" s="146">
        <f t="shared" si="5"/>
        <v>1748</v>
      </c>
      <c r="G31" s="26">
        <f t="shared" si="2"/>
        <v>0</v>
      </c>
      <c r="H31" s="53">
        <f t="shared" si="6"/>
        <v>100</v>
      </c>
    </row>
    <row r="32" spans="1:8" ht="13.5" customHeight="1" x14ac:dyDescent="0.2">
      <c r="B32" s="67">
        <v>38</v>
      </c>
      <c r="C32" s="32" t="s">
        <v>82</v>
      </c>
      <c r="D32" s="64">
        <f>SUM(D33:D33)</f>
        <v>1748</v>
      </c>
      <c r="E32" s="45">
        <f>SUM(E33:E33)</f>
        <v>0</v>
      </c>
      <c r="F32" s="45">
        <f>SUM(F33:F33)</f>
        <v>1748</v>
      </c>
      <c r="G32" s="26">
        <f t="shared" si="2"/>
        <v>0</v>
      </c>
      <c r="H32" s="53">
        <f t="shared" si="6"/>
        <v>100</v>
      </c>
    </row>
    <row r="33" spans="1:8" ht="13.5" customHeight="1" x14ac:dyDescent="0.2">
      <c r="B33" s="137">
        <v>381</v>
      </c>
      <c r="C33" s="139" t="s">
        <v>83</v>
      </c>
      <c r="D33" s="214">
        <v>1748</v>
      </c>
      <c r="E33" s="246">
        <v>0</v>
      </c>
      <c r="F33" s="246">
        <v>1748</v>
      </c>
      <c r="G33" s="163">
        <f t="shared" si="2"/>
        <v>0</v>
      </c>
      <c r="H33" s="53">
        <f t="shared" si="6"/>
        <v>100</v>
      </c>
    </row>
    <row r="34" spans="1:8" ht="11.25" customHeight="1" x14ac:dyDescent="0.2">
      <c r="A34" s="176"/>
      <c r="B34" s="177"/>
      <c r="C34" s="178"/>
      <c r="D34" s="179"/>
      <c r="E34" s="247"/>
      <c r="F34" s="247"/>
      <c r="G34" s="180"/>
      <c r="H34" s="181"/>
    </row>
    <row r="35" spans="1:8" ht="27.75" customHeight="1" x14ac:dyDescent="0.2">
      <c r="A35" s="512" t="s">
        <v>87</v>
      </c>
      <c r="B35" s="513"/>
      <c r="C35" s="514"/>
      <c r="D35" s="174">
        <f>D36</f>
        <v>2154232</v>
      </c>
      <c r="E35" s="248">
        <f>E36</f>
        <v>57100.2</v>
      </c>
      <c r="F35" s="248">
        <f>F36</f>
        <v>2211332.2000000002</v>
      </c>
      <c r="G35" s="175">
        <f t="shared" ref="G35:G124" si="7">E35/D35*100</f>
        <v>2.6506058771757171</v>
      </c>
      <c r="H35" s="99">
        <f>F35/D35*100</f>
        <v>102.65060587717572</v>
      </c>
    </row>
    <row r="36" spans="1:8" s="56" customFormat="1" ht="20.25" customHeight="1" x14ac:dyDescent="0.2">
      <c r="A36" s="515" t="s">
        <v>190</v>
      </c>
      <c r="B36" s="516"/>
      <c r="C36" s="517"/>
      <c r="D36" s="80">
        <f>SUM(D37,D154,D210,D257,D288,D307,D346,D381,D411,D419,D458,D476,D515,D548,D571)</f>
        <v>2154232</v>
      </c>
      <c r="E36" s="249">
        <f>SUM(E37,E154,E210,E257,E288,E307,E346,E381,E411,E419,E458,E476,E515,E548,E571)</f>
        <v>57100.2</v>
      </c>
      <c r="F36" s="249">
        <f>SUM(F37,F154,F210,F257,F288,F307,F346,F381,F411,F419,F458,F476,F515,F548,F571)</f>
        <v>2211332.2000000002</v>
      </c>
      <c r="G36" s="100">
        <f t="shared" si="7"/>
        <v>2.6506058771757171</v>
      </c>
      <c r="H36" s="53">
        <f>F36/D36*100</f>
        <v>102.65060587717572</v>
      </c>
    </row>
    <row r="37" spans="1:8" ht="21.95" customHeight="1" x14ac:dyDescent="0.2">
      <c r="A37" s="471" t="s">
        <v>88</v>
      </c>
      <c r="B37" s="472"/>
      <c r="C37" s="473"/>
      <c r="D37" s="81">
        <f>SUM(D38,D65,D73,D81,D89,D97,D114,D123,D137,D145)</f>
        <v>410230</v>
      </c>
      <c r="E37" s="81">
        <f>SUM(E38,E65,E73,E81,E89,E97,E114,E123,E137,E145)</f>
        <v>-97649.8</v>
      </c>
      <c r="F37" s="81">
        <f>SUM(F38,F65,F73,F81,F89,F97,F114,F123,F137,F145)</f>
        <v>312580.2</v>
      </c>
      <c r="G37" s="65">
        <f t="shared" si="7"/>
        <v>-23.803671111327791</v>
      </c>
      <c r="H37" s="65">
        <f>F37/D37*100</f>
        <v>76.196328888672213</v>
      </c>
    </row>
    <row r="38" spans="1:8" ht="19.5" customHeight="1" x14ac:dyDescent="0.2">
      <c r="A38" s="492" t="s">
        <v>242</v>
      </c>
      <c r="B38" s="493"/>
      <c r="C38" s="494"/>
      <c r="D38" s="82">
        <f>D39</f>
        <v>174000</v>
      </c>
      <c r="E38" s="250">
        <f>E39</f>
        <v>0</v>
      </c>
      <c r="F38" s="250">
        <f>F45</f>
        <v>174000</v>
      </c>
      <c r="G38" s="101">
        <f t="shared" si="7"/>
        <v>0</v>
      </c>
      <c r="H38" s="16">
        <f>F38/D38*100</f>
        <v>100</v>
      </c>
    </row>
    <row r="39" spans="1:8" ht="13.5" customHeight="1" x14ac:dyDescent="0.2">
      <c r="A39" s="416" t="s">
        <v>77</v>
      </c>
      <c r="B39" s="417"/>
      <c r="C39" s="418"/>
      <c r="D39" s="86">
        <f>D45</f>
        <v>174000</v>
      </c>
      <c r="E39" s="251">
        <f>E45</f>
        <v>0</v>
      </c>
      <c r="F39" s="251">
        <f>F45</f>
        <v>174000</v>
      </c>
      <c r="G39" s="18">
        <f t="shared" si="7"/>
        <v>0</v>
      </c>
      <c r="H39" s="18">
        <f>F39/D39*100</f>
        <v>100</v>
      </c>
    </row>
    <row r="40" spans="1:8" ht="13.5" customHeight="1" x14ac:dyDescent="0.2">
      <c r="A40" s="406" t="s">
        <v>214</v>
      </c>
      <c r="B40" s="407"/>
      <c r="C40" s="408"/>
      <c r="D40" s="87">
        <v>0</v>
      </c>
      <c r="E40" s="252">
        <v>0</v>
      </c>
      <c r="F40" s="252">
        <v>0</v>
      </c>
      <c r="G40" s="19">
        <v>0</v>
      </c>
      <c r="H40" s="19">
        <v>0</v>
      </c>
    </row>
    <row r="41" spans="1:8" ht="13.5" customHeight="1" x14ac:dyDescent="0.2">
      <c r="A41" s="503" t="s">
        <v>272</v>
      </c>
      <c r="B41" s="504"/>
      <c r="C41" s="505"/>
      <c r="D41" s="87">
        <v>110280</v>
      </c>
      <c r="E41" s="252">
        <v>-80782</v>
      </c>
      <c r="F41" s="252">
        <v>29498</v>
      </c>
      <c r="G41" s="19">
        <v>0</v>
      </c>
      <c r="H41" s="19">
        <f>F41/D41*100</f>
        <v>26.74827711280377</v>
      </c>
    </row>
    <row r="42" spans="1:8" ht="13.5" customHeight="1" x14ac:dyDescent="0.2">
      <c r="A42" s="495" t="s">
        <v>218</v>
      </c>
      <c r="B42" s="496"/>
      <c r="C42" s="497"/>
      <c r="D42" s="84">
        <v>32100</v>
      </c>
      <c r="E42" s="243">
        <v>0</v>
      </c>
      <c r="F42" s="243">
        <v>32100</v>
      </c>
      <c r="G42" s="19">
        <f t="shared" si="7"/>
        <v>0</v>
      </c>
      <c r="H42" s="19">
        <f>F42/D42*100</f>
        <v>100</v>
      </c>
    </row>
    <row r="43" spans="1:8" ht="13.5" customHeight="1" x14ac:dyDescent="0.2">
      <c r="A43" s="435" t="s">
        <v>260</v>
      </c>
      <c r="B43" s="436"/>
      <c r="C43" s="437"/>
      <c r="D43" s="84">
        <v>31620</v>
      </c>
      <c r="E43" s="243">
        <v>-31620</v>
      </c>
      <c r="F43" s="243">
        <v>0</v>
      </c>
      <c r="G43" s="19">
        <v>0</v>
      </c>
      <c r="H43" s="19">
        <f>F43/D43*100</f>
        <v>0</v>
      </c>
    </row>
    <row r="44" spans="1:8" ht="13.5" customHeight="1" x14ac:dyDescent="0.2">
      <c r="A44" s="409" t="s">
        <v>262</v>
      </c>
      <c r="B44" s="410"/>
      <c r="C44" s="411"/>
      <c r="D44" s="84">
        <v>0</v>
      </c>
      <c r="E44" s="243">
        <v>112402</v>
      </c>
      <c r="F44" s="243">
        <v>112402</v>
      </c>
      <c r="G44" s="19">
        <v>0</v>
      </c>
      <c r="H44" s="19">
        <v>0</v>
      </c>
    </row>
    <row r="45" spans="1:8" ht="13.5" customHeight="1" x14ac:dyDescent="0.2">
      <c r="B45" s="134">
        <v>3</v>
      </c>
      <c r="C45" s="135" t="s">
        <v>78</v>
      </c>
      <c r="D45" s="88">
        <f>SUM(D46,D50,D56,D58,D60)</f>
        <v>174000</v>
      </c>
      <c r="E45" s="245">
        <f>SUM(E46,E50,E56,E60)</f>
        <v>0</v>
      </c>
      <c r="F45" s="245">
        <f>SUM(F46,F50,F56,F60)</f>
        <v>174000</v>
      </c>
      <c r="G45" s="26">
        <f t="shared" si="7"/>
        <v>0</v>
      </c>
      <c r="H45" s="53">
        <f t="shared" ref="H45:H53" si="8">F45/D45*100</f>
        <v>100</v>
      </c>
    </row>
    <row r="46" spans="1:8" ht="13.5" customHeight="1" x14ac:dyDescent="0.2">
      <c r="B46" s="20">
        <v>31</v>
      </c>
      <c r="C46" s="32" t="s">
        <v>89</v>
      </c>
      <c r="D46" s="88">
        <f>SUM(D47,D48,D49)</f>
        <v>88000</v>
      </c>
      <c r="E46" s="245">
        <f>SUM(E47,E48,E49)</f>
        <v>0</v>
      </c>
      <c r="F46" s="245">
        <f>SUM(F47,F48,F49)</f>
        <v>88000</v>
      </c>
      <c r="G46" s="26">
        <f t="shared" si="7"/>
        <v>0</v>
      </c>
      <c r="H46" s="53">
        <f t="shared" si="8"/>
        <v>100</v>
      </c>
    </row>
    <row r="47" spans="1:8" ht="13.5" customHeight="1" x14ac:dyDescent="0.2">
      <c r="B47" s="21">
        <v>311</v>
      </c>
      <c r="C47" s="34" t="s">
        <v>90</v>
      </c>
      <c r="D47" s="85">
        <v>74000</v>
      </c>
      <c r="E47" s="244">
        <v>0</v>
      </c>
      <c r="F47" s="244">
        <v>74000</v>
      </c>
      <c r="G47" s="26">
        <f t="shared" si="7"/>
        <v>0</v>
      </c>
      <c r="H47" s="53">
        <f t="shared" si="8"/>
        <v>100</v>
      </c>
    </row>
    <row r="48" spans="1:8" ht="13.5" customHeight="1" x14ac:dyDescent="0.2">
      <c r="B48" s="21">
        <v>312</v>
      </c>
      <c r="C48" s="34" t="s">
        <v>91</v>
      </c>
      <c r="D48" s="85">
        <v>2000</v>
      </c>
      <c r="E48" s="244">
        <v>0</v>
      </c>
      <c r="F48" s="244">
        <v>2000</v>
      </c>
      <c r="G48" s="26">
        <f t="shared" si="7"/>
        <v>0</v>
      </c>
      <c r="H48" s="53">
        <f t="shared" si="8"/>
        <v>100</v>
      </c>
    </row>
    <row r="49" spans="2:8" ht="13.5" customHeight="1" x14ac:dyDescent="0.2">
      <c r="B49" s="21">
        <v>313</v>
      </c>
      <c r="C49" s="34" t="s">
        <v>92</v>
      </c>
      <c r="D49" s="85">
        <v>12000</v>
      </c>
      <c r="E49" s="244">
        <v>0</v>
      </c>
      <c r="F49" s="244">
        <v>12000</v>
      </c>
      <c r="G49" s="26">
        <f t="shared" si="7"/>
        <v>0</v>
      </c>
      <c r="H49" s="53">
        <f t="shared" si="8"/>
        <v>100</v>
      </c>
    </row>
    <row r="50" spans="2:8" ht="13.5" customHeight="1" x14ac:dyDescent="0.2">
      <c r="B50" s="20">
        <v>32</v>
      </c>
      <c r="C50" s="32" t="s">
        <v>79</v>
      </c>
      <c r="D50" s="88">
        <f>SUM(D51,D52,D53,D54,D55)</f>
        <v>84500</v>
      </c>
      <c r="E50" s="245">
        <f>SUM(E51,E52,E53,E54,E55)</f>
        <v>0</v>
      </c>
      <c r="F50" s="245">
        <f>SUM(F51,F52,F53,F54,F55)</f>
        <v>84500</v>
      </c>
      <c r="G50" s="26">
        <f t="shared" si="7"/>
        <v>0</v>
      </c>
      <c r="H50" s="53">
        <f t="shared" si="8"/>
        <v>100</v>
      </c>
    </row>
    <row r="51" spans="2:8" ht="13.5" customHeight="1" x14ac:dyDescent="0.2">
      <c r="B51" s="21">
        <v>321</v>
      </c>
      <c r="C51" s="34" t="s">
        <v>93</v>
      </c>
      <c r="D51" s="85">
        <v>4000</v>
      </c>
      <c r="E51" s="244">
        <v>0</v>
      </c>
      <c r="F51" s="244">
        <v>4000</v>
      </c>
      <c r="G51" s="26">
        <f t="shared" si="7"/>
        <v>0</v>
      </c>
      <c r="H51" s="53">
        <f t="shared" si="8"/>
        <v>100</v>
      </c>
    </row>
    <row r="52" spans="2:8" ht="13.5" customHeight="1" x14ac:dyDescent="0.2">
      <c r="B52" s="21">
        <v>322</v>
      </c>
      <c r="C52" s="34" t="s">
        <v>94</v>
      </c>
      <c r="D52" s="85">
        <v>25000</v>
      </c>
      <c r="E52" s="244">
        <v>0</v>
      </c>
      <c r="F52" s="244">
        <v>25000</v>
      </c>
      <c r="G52" s="26">
        <f t="shared" si="7"/>
        <v>0</v>
      </c>
      <c r="H52" s="53">
        <f t="shared" si="8"/>
        <v>100</v>
      </c>
    </row>
    <row r="53" spans="2:8" ht="13.5" customHeight="1" x14ac:dyDescent="0.2">
      <c r="B53" s="21">
        <v>323</v>
      </c>
      <c r="C53" s="34" t="s">
        <v>95</v>
      </c>
      <c r="D53" s="85">
        <v>50000</v>
      </c>
      <c r="E53" s="244">
        <v>0</v>
      </c>
      <c r="F53" s="244">
        <v>50000</v>
      </c>
      <c r="G53" s="26">
        <f t="shared" si="7"/>
        <v>0</v>
      </c>
      <c r="H53" s="53">
        <f t="shared" si="8"/>
        <v>100</v>
      </c>
    </row>
    <row r="54" spans="2:8" ht="13.5" customHeight="1" x14ac:dyDescent="0.2">
      <c r="B54" s="21">
        <v>324</v>
      </c>
      <c r="C54" s="34" t="s">
        <v>96</v>
      </c>
      <c r="D54" s="85">
        <v>0</v>
      </c>
      <c r="E54" s="244">
        <v>0</v>
      </c>
      <c r="F54" s="244">
        <v>0</v>
      </c>
      <c r="G54" s="26">
        <v>0</v>
      </c>
      <c r="H54" s="53">
        <v>0</v>
      </c>
    </row>
    <row r="55" spans="2:8" ht="13.5" customHeight="1" x14ac:dyDescent="0.2">
      <c r="B55" s="21">
        <v>329</v>
      </c>
      <c r="C55" s="34" t="s">
        <v>80</v>
      </c>
      <c r="D55" s="85">
        <v>5500</v>
      </c>
      <c r="E55" s="244">
        <v>0</v>
      </c>
      <c r="F55" s="244">
        <v>5500</v>
      </c>
      <c r="G55" s="26">
        <f t="shared" si="7"/>
        <v>0</v>
      </c>
      <c r="H55" s="53">
        <f>F55/D55*100</f>
        <v>100</v>
      </c>
    </row>
    <row r="56" spans="2:8" ht="13.5" customHeight="1" x14ac:dyDescent="0.2">
      <c r="B56" s="20">
        <v>34</v>
      </c>
      <c r="C56" s="32" t="s">
        <v>97</v>
      </c>
      <c r="D56" s="64">
        <f>SUM(D57:D57)</f>
        <v>1500</v>
      </c>
      <c r="E56" s="45">
        <f>SUM(E57:E57)</f>
        <v>0</v>
      </c>
      <c r="F56" s="45">
        <f>SUM(F57:F57)</f>
        <v>1500</v>
      </c>
      <c r="G56" s="26">
        <f t="shared" si="7"/>
        <v>0</v>
      </c>
      <c r="H56" s="53">
        <f>F56/D56*100</f>
        <v>100</v>
      </c>
    </row>
    <row r="57" spans="2:8" ht="13.5" customHeight="1" x14ac:dyDescent="0.2">
      <c r="B57" s="21">
        <v>343</v>
      </c>
      <c r="C57" s="34" t="s">
        <v>98</v>
      </c>
      <c r="D57" s="85">
        <v>1500</v>
      </c>
      <c r="E57" s="244">
        <v>0</v>
      </c>
      <c r="F57" s="244">
        <v>1500</v>
      </c>
      <c r="G57" s="26">
        <f t="shared" si="7"/>
        <v>0</v>
      </c>
      <c r="H57" s="53">
        <f>F57/D57*100</f>
        <v>100</v>
      </c>
    </row>
    <row r="58" spans="2:8" ht="13.5" customHeight="1" x14ac:dyDescent="0.2">
      <c r="B58" s="44">
        <v>36</v>
      </c>
      <c r="C58" s="37" t="s">
        <v>259</v>
      </c>
      <c r="D58" s="88">
        <f>D59</f>
        <v>0</v>
      </c>
      <c r="E58" s="245">
        <f>E59</f>
        <v>0</v>
      </c>
      <c r="F58" s="245">
        <f>F59</f>
        <v>0</v>
      </c>
      <c r="G58" s="26">
        <v>0</v>
      </c>
      <c r="H58" s="53">
        <v>0</v>
      </c>
    </row>
    <row r="59" spans="2:8" ht="13.5" customHeight="1" x14ac:dyDescent="0.2">
      <c r="B59" s="21">
        <v>363</v>
      </c>
      <c r="C59" s="43" t="s">
        <v>198</v>
      </c>
      <c r="D59" s="85">
        <v>0</v>
      </c>
      <c r="E59" s="244">
        <v>0</v>
      </c>
      <c r="F59" s="244">
        <v>0</v>
      </c>
      <c r="G59" s="26">
        <v>0</v>
      </c>
      <c r="H59" s="53">
        <v>0</v>
      </c>
    </row>
    <row r="60" spans="2:8" ht="13.5" customHeight="1" x14ac:dyDescent="0.2">
      <c r="B60" s="20">
        <v>38</v>
      </c>
      <c r="C60" s="32" t="s">
        <v>82</v>
      </c>
      <c r="D60" s="45">
        <f>SUM(D61:D61)</f>
        <v>0</v>
      </c>
      <c r="E60" s="45">
        <f>SUM(E61:E61)</f>
        <v>0</v>
      </c>
      <c r="F60" s="45">
        <f>SUM(F61:F61)</f>
        <v>0</v>
      </c>
      <c r="G60" s="26">
        <v>0</v>
      </c>
      <c r="H60" s="53">
        <v>0</v>
      </c>
    </row>
    <row r="61" spans="2:8" ht="13.5" customHeight="1" x14ac:dyDescent="0.2">
      <c r="B61" s="21">
        <v>383</v>
      </c>
      <c r="C61" s="38" t="s">
        <v>248</v>
      </c>
      <c r="D61" s="85">
        <v>0</v>
      </c>
      <c r="E61" s="244">
        <v>0</v>
      </c>
      <c r="F61" s="244">
        <v>0</v>
      </c>
      <c r="G61" s="26">
        <v>0</v>
      </c>
      <c r="H61" s="53">
        <v>0</v>
      </c>
    </row>
    <row r="62" spans="2:8" ht="13.5" customHeight="1" x14ac:dyDescent="0.2">
      <c r="B62" s="20">
        <v>4</v>
      </c>
      <c r="C62" s="32" t="s">
        <v>105</v>
      </c>
      <c r="D62" s="88">
        <v>0</v>
      </c>
      <c r="E62" s="245">
        <v>0</v>
      </c>
      <c r="F62" s="245">
        <v>0</v>
      </c>
      <c r="G62" s="75">
        <v>0</v>
      </c>
      <c r="H62" s="53">
        <v>0</v>
      </c>
    </row>
    <row r="63" spans="2:8" ht="13.5" customHeight="1" x14ac:dyDescent="0.2">
      <c r="B63" s="20">
        <v>45</v>
      </c>
      <c r="C63" s="113" t="s">
        <v>251</v>
      </c>
      <c r="D63" s="88">
        <v>0</v>
      </c>
      <c r="E63" s="245">
        <v>0</v>
      </c>
      <c r="F63" s="245">
        <v>0</v>
      </c>
      <c r="G63" s="75">
        <v>0</v>
      </c>
      <c r="H63" s="53">
        <v>0</v>
      </c>
    </row>
    <row r="64" spans="2:8" ht="13.5" customHeight="1" x14ac:dyDescent="0.2">
      <c r="B64" s="23">
        <v>452</v>
      </c>
      <c r="C64" s="138" t="s">
        <v>252</v>
      </c>
      <c r="D64" s="85">
        <v>0</v>
      </c>
      <c r="E64" s="244">
        <v>0</v>
      </c>
      <c r="F64" s="244">
        <v>0</v>
      </c>
      <c r="G64" s="26">
        <v>0</v>
      </c>
      <c r="H64" s="53">
        <v>0</v>
      </c>
    </row>
    <row r="65" spans="1:11" ht="15.75" customHeight="1" x14ac:dyDescent="0.2">
      <c r="A65" s="429" t="s">
        <v>99</v>
      </c>
      <c r="B65" s="430"/>
      <c r="C65" s="431"/>
      <c r="D65" s="82">
        <f t="shared" ref="D65:F70" si="9">D66</f>
        <v>2075</v>
      </c>
      <c r="E65" s="250">
        <f t="shared" si="9"/>
        <v>802.2</v>
      </c>
      <c r="F65" s="250">
        <f t="shared" si="9"/>
        <v>2877.2</v>
      </c>
      <c r="G65" s="101">
        <v>0</v>
      </c>
      <c r="H65" s="16">
        <f>F65/D65*100</f>
        <v>138.66024096385541</v>
      </c>
      <c r="K65" s="49"/>
    </row>
    <row r="66" spans="1:11" ht="13.5" customHeight="1" x14ac:dyDescent="0.2">
      <c r="A66" s="416" t="s">
        <v>77</v>
      </c>
      <c r="B66" s="417"/>
      <c r="C66" s="418"/>
      <c r="D66" s="83">
        <f>D70</f>
        <v>2075</v>
      </c>
      <c r="E66" s="242">
        <f t="shared" si="9"/>
        <v>802.2</v>
      </c>
      <c r="F66" s="242">
        <f>F70</f>
        <v>2877.2</v>
      </c>
      <c r="G66" s="18">
        <v>0</v>
      </c>
      <c r="H66" s="18">
        <f>F66/D66*100</f>
        <v>138.66024096385541</v>
      </c>
    </row>
    <row r="67" spans="1:11" ht="13.5" customHeight="1" x14ac:dyDescent="0.2">
      <c r="A67" s="406" t="s">
        <v>214</v>
      </c>
      <c r="B67" s="407"/>
      <c r="C67" s="408"/>
      <c r="D67" s="84">
        <v>0</v>
      </c>
      <c r="E67" s="243">
        <v>802.2</v>
      </c>
      <c r="F67" s="243">
        <v>802.2</v>
      </c>
      <c r="G67" s="19">
        <v>0</v>
      </c>
      <c r="H67" s="19">
        <v>0</v>
      </c>
    </row>
    <row r="68" spans="1:11" ht="13.5" customHeight="1" x14ac:dyDescent="0.2">
      <c r="A68" s="435" t="s">
        <v>260</v>
      </c>
      <c r="B68" s="436"/>
      <c r="C68" s="437"/>
      <c r="D68" s="84">
        <v>2075</v>
      </c>
      <c r="E68" s="243">
        <v>-2075</v>
      </c>
      <c r="F68" s="243">
        <v>0</v>
      </c>
      <c r="G68" s="19"/>
      <c r="H68" s="19">
        <f t="shared" ref="H68:H74" si="10">F68/D68*100</f>
        <v>0</v>
      </c>
    </row>
    <row r="69" spans="1:11" ht="13.5" customHeight="1" x14ac:dyDescent="0.2">
      <c r="A69" s="409" t="s">
        <v>262</v>
      </c>
      <c r="B69" s="410"/>
      <c r="C69" s="411"/>
      <c r="D69" s="84">
        <v>0</v>
      </c>
      <c r="E69" s="243">
        <v>2075</v>
      </c>
      <c r="F69" s="243">
        <v>2075</v>
      </c>
      <c r="G69" s="19"/>
      <c r="H69" s="19"/>
    </row>
    <row r="70" spans="1:11" ht="13.5" customHeight="1" x14ac:dyDescent="0.2">
      <c r="B70" s="134">
        <v>3</v>
      </c>
      <c r="C70" s="135" t="s">
        <v>78</v>
      </c>
      <c r="D70" s="80">
        <f t="shared" si="9"/>
        <v>2075</v>
      </c>
      <c r="E70" s="146">
        <f t="shared" si="9"/>
        <v>802.2</v>
      </c>
      <c r="F70" s="146">
        <f t="shared" si="9"/>
        <v>2877.2</v>
      </c>
      <c r="G70" s="26">
        <v>0</v>
      </c>
      <c r="H70" s="53">
        <f t="shared" si="10"/>
        <v>138.66024096385541</v>
      </c>
    </row>
    <row r="71" spans="1:11" ht="13.5" customHeight="1" x14ac:dyDescent="0.2">
      <c r="B71" s="20">
        <v>38</v>
      </c>
      <c r="C71" s="32" t="s">
        <v>82</v>
      </c>
      <c r="D71" s="64">
        <f>SUM(D72:D72)</f>
        <v>2075</v>
      </c>
      <c r="E71" s="45">
        <f>SUM(E72:E72)</f>
        <v>802.2</v>
      </c>
      <c r="F71" s="45">
        <f>SUM(F72:F72)</f>
        <v>2877.2</v>
      </c>
      <c r="G71" s="26">
        <v>0</v>
      </c>
      <c r="H71" s="53">
        <f t="shared" si="10"/>
        <v>138.66024096385541</v>
      </c>
    </row>
    <row r="72" spans="1:11" ht="13.5" customHeight="1" x14ac:dyDescent="0.2">
      <c r="B72" s="23">
        <v>385</v>
      </c>
      <c r="C72" s="139" t="s">
        <v>100</v>
      </c>
      <c r="D72" s="217">
        <v>2075</v>
      </c>
      <c r="E72" s="253">
        <v>802.2</v>
      </c>
      <c r="F72" s="253">
        <v>2877.2</v>
      </c>
      <c r="G72" s="26">
        <v>0</v>
      </c>
      <c r="H72" s="53">
        <f t="shared" si="10"/>
        <v>138.66024096385541</v>
      </c>
    </row>
    <row r="73" spans="1:11" ht="15.75" customHeight="1" x14ac:dyDescent="0.2">
      <c r="A73" s="492" t="s">
        <v>243</v>
      </c>
      <c r="B73" s="493"/>
      <c r="C73" s="494"/>
      <c r="D73" s="82">
        <f t="shared" ref="D73:F78" si="11">D74</f>
        <v>3500</v>
      </c>
      <c r="E73" s="250">
        <f t="shared" si="11"/>
        <v>0</v>
      </c>
      <c r="F73" s="250">
        <f>F74</f>
        <v>3500</v>
      </c>
      <c r="G73" s="101">
        <f t="shared" si="7"/>
        <v>0</v>
      </c>
      <c r="H73" s="16">
        <f t="shared" si="10"/>
        <v>100</v>
      </c>
    </row>
    <row r="74" spans="1:11" ht="13.5" customHeight="1" x14ac:dyDescent="0.2">
      <c r="A74" s="416" t="s">
        <v>101</v>
      </c>
      <c r="B74" s="417"/>
      <c r="C74" s="418"/>
      <c r="D74" s="83">
        <f>D78</f>
        <v>3500</v>
      </c>
      <c r="E74" s="242">
        <f t="shared" si="11"/>
        <v>0</v>
      </c>
      <c r="F74" s="242">
        <f>F78</f>
        <v>3500</v>
      </c>
      <c r="G74" s="18">
        <f t="shared" si="7"/>
        <v>0</v>
      </c>
      <c r="H74" s="18">
        <f t="shared" si="10"/>
        <v>100</v>
      </c>
    </row>
    <row r="75" spans="1:11" ht="13.5" customHeight="1" x14ac:dyDescent="0.2">
      <c r="A75" s="406" t="s">
        <v>214</v>
      </c>
      <c r="B75" s="407"/>
      <c r="C75" s="408"/>
      <c r="D75" s="84">
        <v>0</v>
      </c>
      <c r="E75" s="243">
        <f>E78</f>
        <v>0</v>
      </c>
      <c r="F75" s="243">
        <v>0</v>
      </c>
      <c r="G75" s="19">
        <v>0</v>
      </c>
      <c r="H75" s="19">
        <v>0</v>
      </c>
    </row>
    <row r="76" spans="1:11" ht="13.5" customHeight="1" x14ac:dyDescent="0.2">
      <c r="A76" s="435" t="s">
        <v>260</v>
      </c>
      <c r="B76" s="436"/>
      <c r="C76" s="437"/>
      <c r="D76" s="84">
        <v>3500</v>
      </c>
      <c r="E76" s="243">
        <v>-3500</v>
      </c>
      <c r="F76" s="243">
        <v>0</v>
      </c>
      <c r="G76" s="19">
        <v>0</v>
      </c>
      <c r="H76" s="19">
        <f t="shared" ref="H76:H82" si="12">F76/D76*100</f>
        <v>0</v>
      </c>
    </row>
    <row r="77" spans="1:11" ht="13.5" customHeight="1" x14ac:dyDescent="0.2">
      <c r="A77" s="409" t="s">
        <v>262</v>
      </c>
      <c r="B77" s="410"/>
      <c r="C77" s="411"/>
      <c r="D77" s="84">
        <v>0</v>
      </c>
      <c r="E77" s="243">
        <v>3500</v>
      </c>
      <c r="F77" s="243">
        <v>3500</v>
      </c>
      <c r="G77" s="19"/>
      <c r="H77" s="19"/>
    </row>
    <row r="78" spans="1:11" ht="13.5" customHeight="1" x14ac:dyDescent="0.2">
      <c r="B78" s="134">
        <v>3</v>
      </c>
      <c r="C78" s="135" t="s">
        <v>78</v>
      </c>
      <c r="D78" s="80">
        <f t="shared" si="11"/>
        <v>3500</v>
      </c>
      <c r="E78" s="146">
        <f t="shared" si="11"/>
        <v>0</v>
      </c>
      <c r="F78" s="146">
        <f t="shared" si="11"/>
        <v>3500</v>
      </c>
      <c r="G78" s="26">
        <f t="shared" si="7"/>
        <v>0</v>
      </c>
      <c r="H78" s="53">
        <f t="shared" si="12"/>
        <v>100</v>
      </c>
    </row>
    <row r="79" spans="1:11" ht="13.5" customHeight="1" x14ac:dyDescent="0.2">
      <c r="B79" s="20">
        <v>32</v>
      </c>
      <c r="C79" s="32" t="s">
        <v>79</v>
      </c>
      <c r="D79" s="64">
        <f>SUM(D80:D80)</f>
        <v>3500</v>
      </c>
      <c r="E79" s="45">
        <f>SUM(E80:E80)</f>
        <v>0</v>
      </c>
      <c r="F79" s="45">
        <f>SUM(F80:F80)</f>
        <v>3500</v>
      </c>
      <c r="G79" s="26">
        <f t="shared" si="7"/>
        <v>0</v>
      </c>
      <c r="H79" s="53">
        <f t="shared" si="12"/>
        <v>100</v>
      </c>
    </row>
    <row r="80" spans="1:11" ht="13.5" customHeight="1" x14ac:dyDescent="0.2">
      <c r="B80" s="23">
        <v>323</v>
      </c>
      <c r="C80" s="139" t="s">
        <v>95</v>
      </c>
      <c r="D80" s="85">
        <v>3500</v>
      </c>
      <c r="E80" s="244">
        <v>0</v>
      </c>
      <c r="F80" s="244">
        <v>3500</v>
      </c>
      <c r="G80" s="26">
        <f t="shared" si="7"/>
        <v>0</v>
      </c>
      <c r="H80" s="53">
        <f t="shared" si="12"/>
        <v>100</v>
      </c>
    </row>
    <row r="81" spans="1:8" ht="13.5" customHeight="1" x14ac:dyDescent="0.2">
      <c r="A81" s="451" t="s">
        <v>240</v>
      </c>
      <c r="B81" s="452"/>
      <c r="C81" s="453"/>
      <c r="D81" s="82">
        <f t="shared" ref="D81:F82" si="13">D82</f>
        <v>4800</v>
      </c>
      <c r="E81" s="241">
        <f t="shared" si="13"/>
        <v>0</v>
      </c>
      <c r="F81" s="241">
        <f t="shared" si="13"/>
        <v>4800</v>
      </c>
      <c r="G81" s="16">
        <f t="shared" ref="G81:G82" si="14">E81/D81*100</f>
        <v>0</v>
      </c>
      <c r="H81" s="16">
        <f t="shared" si="12"/>
        <v>100</v>
      </c>
    </row>
    <row r="82" spans="1:8" ht="13.5" customHeight="1" x14ac:dyDescent="0.2">
      <c r="A82" s="416" t="s">
        <v>86</v>
      </c>
      <c r="B82" s="417"/>
      <c r="C82" s="418"/>
      <c r="D82" s="83">
        <f>D86</f>
        <v>4800</v>
      </c>
      <c r="E82" s="242">
        <f t="shared" si="13"/>
        <v>0</v>
      </c>
      <c r="F82" s="242">
        <f>F88</f>
        <v>4800</v>
      </c>
      <c r="G82" s="18">
        <f t="shared" si="14"/>
        <v>0</v>
      </c>
      <c r="H82" s="18">
        <f t="shared" si="12"/>
        <v>100</v>
      </c>
    </row>
    <row r="83" spans="1:8" ht="13.5" customHeight="1" x14ac:dyDescent="0.2">
      <c r="A83" s="406" t="s">
        <v>214</v>
      </c>
      <c r="B83" s="407"/>
      <c r="C83" s="408"/>
      <c r="D83" s="84">
        <v>0</v>
      </c>
      <c r="E83" s="243">
        <f>E86</f>
        <v>0</v>
      </c>
      <c r="F83" s="243">
        <v>0</v>
      </c>
      <c r="G83" s="19">
        <v>0</v>
      </c>
      <c r="H83" s="19">
        <v>0</v>
      </c>
    </row>
    <row r="84" spans="1:8" ht="13.5" customHeight="1" x14ac:dyDescent="0.2">
      <c r="A84" s="435" t="s">
        <v>260</v>
      </c>
      <c r="B84" s="436"/>
      <c r="C84" s="437"/>
      <c r="D84" s="84">
        <v>4800</v>
      </c>
      <c r="E84" s="243">
        <v>-4800</v>
      </c>
      <c r="F84" s="243">
        <v>0</v>
      </c>
      <c r="G84" s="19">
        <v>0</v>
      </c>
      <c r="H84" s="19">
        <f t="shared" ref="H84:H90" si="15">F84/D84*100</f>
        <v>0</v>
      </c>
    </row>
    <row r="85" spans="1:8" ht="13.5" customHeight="1" x14ac:dyDescent="0.2">
      <c r="A85" s="409" t="s">
        <v>262</v>
      </c>
      <c r="B85" s="410"/>
      <c r="C85" s="411"/>
      <c r="D85" s="84">
        <v>0</v>
      </c>
      <c r="E85" s="243">
        <v>4800</v>
      </c>
      <c r="F85" s="243">
        <v>4800</v>
      </c>
      <c r="G85" s="19"/>
      <c r="H85" s="19"/>
    </row>
    <row r="86" spans="1:8" ht="13.5" customHeight="1" x14ac:dyDescent="0.2">
      <c r="B86" s="134">
        <v>3</v>
      </c>
      <c r="C86" s="135" t="s">
        <v>78</v>
      </c>
      <c r="D86" s="88">
        <f t="shared" ref="D86:F87" si="16">D87</f>
        <v>4800</v>
      </c>
      <c r="E86" s="245">
        <f t="shared" si="16"/>
        <v>0</v>
      </c>
      <c r="F86" s="245">
        <f t="shared" si="16"/>
        <v>4800</v>
      </c>
      <c r="G86" s="26">
        <f t="shared" ref="G86:G88" si="17">E86/D86*100</f>
        <v>0</v>
      </c>
      <c r="H86" s="53">
        <f t="shared" si="15"/>
        <v>100</v>
      </c>
    </row>
    <row r="87" spans="1:8" ht="13.5" customHeight="1" x14ac:dyDescent="0.2">
      <c r="B87" s="20">
        <v>36</v>
      </c>
      <c r="C87" s="32" t="s">
        <v>122</v>
      </c>
      <c r="D87" s="88">
        <f t="shared" si="16"/>
        <v>4800</v>
      </c>
      <c r="E87" s="245">
        <f t="shared" si="16"/>
        <v>0</v>
      </c>
      <c r="F87" s="245">
        <f t="shared" si="16"/>
        <v>4800</v>
      </c>
      <c r="G87" s="26">
        <f t="shared" si="17"/>
        <v>0</v>
      </c>
      <c r="H87" s="53">
        <f t="shared" si="15"/>
        <v>100</v>
      </c>
    </row>
    <row r="88" spans="1:8" ht="13.5" customHeight="1" x14ac:dyDescent="0.2">
      <c r="B88" s="23">
        <v>363</v>
      </c>
      <c r="C88" s="139" t="s">
        <v>123</v>
      </c>
      <c r="D88" s="217">
        <v>4800</v>
      </c>
      <c r="E88" s="253">
        <v>0</v>
      </c>
      <c r="F88" s="253">
        <v>4800</v>
      </c>
      <c r="G88" s="26">
        <f t="shared" si="17"/>
        <v>0</v>
      </c>
      <c r="H88" s="53">
        <f t="shared" si="15"/>
        <v>100</v>
      </c>
    </row>
    <row r="89" spans="1:8" ht="13.5" customHeight="1" x14ac:dyDescent="0.2">
      <c r="A89" s="451" t="s">
        <v>102</v>
      </c>
      <c r="B89" s="452"/>
      <c r="C89" s="453"/>
      <c r="D89" s="82">
        <f t="shared" ref="D89:F94" si="18">D90</f>
        <v>2655</v>
      </c>
      <c r="E89" s="241">
        <f t="shared" si="18"/>
        <v>0</v>
      </c>
      <c r="F89" s="241">
        <f t="shared" si="18"/>
        <v>2655</v>
      </c>
      <c r="G89" s="16">
        <f t="shared" si="7"/>
        <v>0</v>
      </c>
      <c r="H89" s="16">
        <f t="shared" si="15"/>
        <v>100</v>
      </c>
    </row>
    <row r="90" spans="1:8" ht="13.5" customHeight="1" x14ac:dyDescent="0.2">
      <c r="A90" s="416" t="s">
        <v>86</v>
      </c>
      <c r="B90" s="417"/>
      <c r="C90" s="418"/>
      <c r="D90" s="83">
        <f>D94</f>
        <v>2655</v>
      </c>
      <c r="E90" s="242">
        <f t="shared" si="18"/>
        <v>0</v>
      </c>
      <c r="F90" s="242">
        <f>F94</f>
        <v>2655</v>
      </c>
      <c r="G90" s="18">
        <f t="shared" si="7"/>
        <v>0</v>
      </c>
      <c r="H90" s="18">
        <f t="shared" si="15"/>
        <v>100</v>
      </c>
    </row>
    <row r="91" spans="1:8" ht="13.5" customHeight="1" x14ac:dyDescent="0.2">
      <c r="A91" s="406" t="s">
        <v>214</v>
      </c>
      <c r="B91" s="407"/>
      <c r="C91" s="408"/>
      <c r="D91" s="84">
        <v>0</v>
      </c>
      <c r="E91" s="243">
        <f>E94</f>
        <v>0</v>
      </c>
      <c r="F91" s="243">
        <v>0</v>
      </c>
      <c r="G91" s="19">
        <v>0</v>
      </c>
      <c r="H91" s="19">
        <v>0</v>
      </c>
    </row>
    <row r="92" spans="1:8" ht="13.5" customHeight="1" x14ac:dyDescent="0.2">
      <c r="A92" s="435" t="s">
        <v>260</v>
      </c>
      <c r="B92" s="436"/>
      <c r="C92" s="437"/>
      <c r="D92" s="84">
        <v>2655</v>
      </c>
      <c r="E92" s="243">
        <v>-2655</v>
      </c>
      <c r="F92" s="243">
        <v>0</v>
      </c>
      <c r="G92" s="19">
        <v>0</v>
      </c>
      <c r="H92" s="19">
        <f t="shared" ref="H92:H98" si="19">F92/D92*100</f>
        <v>0</v>
      </c>
    </row>
    <row r="93" spans="1:8" ht="13.5" customHeight="1" x14ac:dyDescent="0.2">
      <c r="A93" s="409" t="s">
        <v>262</v>
      </c>
      <c r="B93" s="410"/>
      <c r="C93" s="411"/>
      <c r="D93" s="84">
        <v>0</v>
      </c>
      <c r="E93" s="243">
        <v>2655</v>
      </c>
      <c r="F93" s="243">
        <v>2655</v>
      </c>
      <c r="G93" s="19"/>
      <c r="H93" s="19"/>
    </row>
    <row r="94" spans="1:8" ht="13.5" customHeight="1" x14ac:dyDescent="0.2">
      <c r="B94" s="134">
        <v>3</v>
      </c>
      <c r="C94" s="135" t="s">
        <v>78</v>
      </c>
      <c r="D94" s="80">
        <f t="shared" si="18"/>
        <v>2655</v>
      </c>
      <c r="E94" s="146">
        <f t="shared" si="18"/>
        <v>0</v>
      </c>
      <c r="F94" s="146">
        <f t="shared" si="18"/>
        <v>2655</v>
      </c>
      <c r="G94" s="26">
        <f t="shared" si="7"/>
        <v>0</v>
      </c>
      <c r="H94" s="53">
        <f t="shared" si="19"/>
        <v>100</v>
      </c>
    </row>
    <row r="95" spans="1:8" ht="13.5" customHeight="1" x14ac:dyDescent="0.2">
      <c r="B95" s="20">
        <v>32</v>
      </c>
      <c r="C95" s="32" t="s">
        <v>79</v>
      </c>
      <c r="D95" s="64">
        <f>SUM(D96:D96)</f>
        <v>2655</v>
      </c>
      <c r="E95" s="45">
        <f>SUM(E96:E96)</f>
        <v>0</v>
      </c>
      <c r="F95" s="45">
        <f>SUM(F96:F96)</f>
        <v>2655</v>
      </c>
      <c r="G95" s="26">
        <f t="shared" si="7"/>
        <v>0</v>
      </c>
      <c r="H95" s="53">
        <f t="shared" si="19"/>
        <v>100</v>
      </c>
    </row>
    <row r="96" spans="1:8" ht="13.5" customHeight="1" x14ac:dyDescent="0.2">
      <c r="B96" s="23">
        <v>323</v>
      </c>
      <c r="C96" s="139" t="s">
        <v>95</v>
      </c>
      <c r="D96" s="85">
        <v>2655</v>
      </c>
      <c r="E96" s="244">
        <v>0</v>
      </c>
      <c r="F96" s="244">
        <v>2655</v>
      </c>
      <c r="G96" s="26">
        <f t="shared" si="7"/>
        <v>0</v>
      </c>
      <c r="H96" s="53">
        <f t="shared" si="19"/>
        <v>100</v>
      </c>
    </row>
    <row r="97" spans="1:10" ht="13.5" customHeight="1" x14ac:dyDescent="0.2">
      <c r="A97" s="419" t="s">
        <v>103</v>
      </c>
      <c r="B97" s="420"/>
      <c r="C97" s="421"/>
      <c r="D97" s="82">
        <f>D98</f>
        <v>20200</v>
      </c>
      <c r="E97" s="241">
        <f>E98</f>
        <v>0</v>
      </c>
      <c r="F97" s="241">
        <f>F98</f>
        <v>20200</v>
      </c>
      <c r="G97" s="16">
        <f t="shared" si="7"/>
        <v>0</v>
      </c>
      <c r="H97" s="16">
        <f t="shared" si="19"/>
        <v>100</v>
      </c>
    </row>
    <row r="98" spans="1:10" ht="13.5" customHeight="1" x14ac:dyDescent="0.2">
      <c r="A98" s="416" t="s">
        <v>86</v>
      </c>
      <c r="B98" s="417"/>
      <c r="C98" s="418"/>
      <c r="D98" s="83">
        <f>SUM(D103,D111)</f>
        <v>20200</v>
      </c>
      <c r="E98" s="242">
        <f>SUM(E103,E111)</f>
        <v>0</v>
      </c>
      <c r="F98" s="242">
        <f>SUM(F103,F111)</f>
        <v>20200</v>
      </c>
      <c r="G98" s="18">
        <f t="shared" si="7"/>
        <v>0</v>
      </c>
      <c r="H98" s="18">
        <f t="shared" si="19"/>
        <v>100</v>
      </c>
    </row>
    <row r="99" spans="1:10" ht="13.5" customHeight="1" x14ac:dyDescent="0.2">
      <c r="A99" s="495" t="s">
        <v>247</v>
      </c>
      <c r="B99" s="496"/>
      <c r="C99" s="497"/>
      <c r="D99" s="84">
        <v>0</v>
      </c>
      <c r="E99" s="243">
        <v>0</v>
      </c>
      <c r="F99" s="243">
        <v>0</v>
      </c>
      <c r="G99" s="19">
        <v>0</v>
      </c>
      <c r="H99" s="19">
        <v>0</v>
      </c>
    </row>
    <row r="100" spans="1:10" ht="13.5" customHeight="1" x14ac:dyDescent="0.2">
      <c r="A100" s="435" t="s">
        <v>260</v>
      </c>
      <c r="B100" s="436"/>
      <c r="C100" s="437"/>
      <c r="D100" s="84">
        <v>11700</v>
      </c>
      <c r="E100" s="243">
        <v>-11700</v>
      </c>
      <c r="F100" s="243">
        <v>0</v>
      </c>
      <c r="G100" s="19">
        <v>0</v>
      </c>
      <c r="H100" s="19">
        <f>F100/D100*100</f>
        <v>0</v>
      </c>
    </row>
    <row r="101" spans="1:10" ht="13.5" customHeight="1" x14ac:dyDescent="0.2">
      <c r="A101" s="409" t="s">
        <v>262</v>
      </c>
      <c r="B101" s="410"/>
      <c r="C101" s="411"/>
      <c r="D101" s="84">
        <v>0</v>
      </c>
      <c r="E101" s="243">
        <v>11120</v>
      </c>
      <c r="F101" s="243">
        <v>11120</v>
      </c>
      <c r="G101" s="19">
        <v>0</v>
      </c>
      <c r="H101" s="19">
        <v>0</v>
      </c>
    </row>
    <row r="102" spans="1:10" ht="13.5" customHeight="1" x14ac:dyDescent="0.2">
      <c r="A102" s="503" t="s">
        <v>246</v>
      </c>
      <c r="B102" s="504"/>
      <c r="C102" s="505"/>
      <c r="D102" s="84">
        <v>8500</v>
      </c>
      <c r="E102" s="243">
        <v>580</v>
      </c>
      <c r="F102" s="243">
        <v>9080</v>
      </c>
      <c r="G102" s="19">
        <f t="shared" si="7"/>
        <v>6.8235294117647065</v>
      </c>
      <c r="H102" s="19">
        <f t="shared" ref="H102:H115" si="20">F102/D102*100</f>
        <v>106.8235294117647</v>
      </c>
      <c r="J102" s="33"/>
    </row>
    <row r="103" spans="1:10" ht="13.5" customHeight="1" x14ac:dyDescent="0.2">
      <c r="B103" s="134">
        <v>3</v>
      </c>
      <c r="C103" s="135" t="s">
        <v>78</v>
      </c>
      <c r="D103" s="88">
        <f>SUM(D104,D107)</f>
        <v>15200</v>
      </c>
      <c r="E103" s="245">
        <f>SUM(E104,E107)</f>
        <v>0</v>
      </c>
      <c r="F103" s="245">
        <f>SUM(F104,F107)</f>
        <v>15200</v>
      </c>
      <c r="G103" s="26">
        <f t="shared" si="7"/>
        <v>0</v>
      </c>
      <c r="H103" s="53">
        <f t="shared" si="20"/>
        <v>100</v>
      </c>
    </row>
    <row r="104" spans="1:10" ht="13.5" customHeight="1" x14ac:dyDescent="0.2">
      <c r="B104" s="22">
        <v>31</v>
      </c>
      <c r="C104" s="32" t="s">
        <v>89</v>
      </c>
      <c r="D104" s="89">
        <f>SUM(D105,D106)</f>
        <v>8000</v>
      </c>
      <c r="E104" s="254">
        <f>SUM(E105,E106)</f>
        <v>0</v>
      </c>
      <c r="F104" s="254">
        <f>SUM(F105,F106)</f>
        <v>8000</v>
      </c>
      <c r="G104" s="26">
        <f t="shared" si="7"/>
        <v>0</v>
      </c>
      <c r="H104" s="53">
        <f t="shared" si="20"/>
        <v>100</v>
      </c>
    </row>
    <row r="105" spans="1:10" ht="13.5" customHeight="1" x14ac:dyDescent="0.2">
      <c r="B105" s="21">
        <v>311</v>
      </c>
      <c r="C105" s="34" t="s">
        <v>90</v>
      </c>
      <c r="D105" s="85">
        <v>6750</v>
      </c>
      <c r="E105" s="244">
        <v>0</v>
      </c>
      <c r="F105" s="244">
        <v>6750</v>
      </c>
      <c r="G105" s="26">
        <f t="shared" si="7"/>
        <v>0</v>
      </c>
      <c r="H105" s="53">
        <f t="shared" si="20"/>
        <v>100</v>
      </c>
    </row>
    <row r="106" spans="1:10" ht="13.5" customHeight="1" x14ac:dyDescent="0.2">
      <c r="B106" s="21">
        <v>313</v>
      </c>
      <c r="C106" s="34" t="s">
        <v>92</v>
      </c>
      <c r="D106" s="85">
        <v>1250</v>
      </c>
      <c r="E106" s="244">
        <v>0</v>
      </c>
      <c r="F106" s="244">
        <v>1250</v>
      </c>
      <c r="G106" s="26">
        <f t="shared" si="7"/>
        <v>0</v>
      </c>
      <c r="H106" s="53">
        <f t="shared" si="20"/>
        <v>100</v>
      </c>
    </row>
    <row r="107" spans="1:10" ht="13.5" customHeight="1" x14ac:dyDescent="0.2">
      <c r="B107" s="20">
        <v>32</v>
      </c>
      <c r="C107" s="32" t="s">
        <v>79</v>
      </c>
      <c r="D107" s="88">
        <f>SUM(D108,D109,D110)</f>
        <v>7200</v>
      </c>
      <c r="E107" s="255">
        <f>SUM(E108,E109,E110)</f>
        <v>0</v>
      </c>
      <c r="F107" s="255">
        <f>SUM(F108,F109,F110)</f>
        <v>7200</v>
      </c>
      <c r="G107" s="26">
        <f t="shared" si="7"/>
        <v>0</v>
      </c>
      <c r="H107" s="53">
        <f t="shared" si="20"/>
        <v>100</v>
      </c>
    </row>
    <row r="108" spans="1:10" ht="13.5" customHeight="1" x14ac:dyDescent="0.2">
      <c r="B108" s="105">
        <v>321</v>
      </c>
      <c r="C108" s="42" t="s">
        <v>273</v>
      </c>
      <c r="D108" s="85">
        <v>500</v>
      </c>
      <c r="E108" s="244">
        <v>0</v>
      </c>
      <c r="F108" s="244">
        <v>500</v>
      </c>
      <c r="G108" s="77">
        <v>0</v>
      </c>
      <c r="H108" s="53">
        <f t="shared" si="20"/>
        <v>100</v>
      </c>
    </row>
    <row r="109" spans="1:10" ht="13.5" customHeight="1" x14ac:dyDescent="0.2">
      <c r="B109" s="21">
        <v>322</v>
      </c>
      <c r="C109" s="34" t="s">
        <v>94</v>
      </c>
      <c r="D109" s="85">
        <v>4000</v>
      </c>
      <c r="E109" s="244">
        <v>0</v>
      </c>
      <c r="F109" s="244">
        <v>4000</v>
      </c>
      <c r="G109" s="26">
        <f t="shared" si="7"/>
        <v>0</v>
      </c>
      <c r="H109" s="53">
        <f t="shared" si="20"/>
        <v>100</v>
      </c>
    </row>
    <row r="110" spans="1:10" ht="13.5" customHeight="1" x14ac:dyDescent="0.2">
      <c r="B110" s="21">
        <v>323</v>
      </c>
      <c r="C110" s="34" t="s">
        <v>95</v>
      </c>
      <c r="D110" s="85">
        <v>2700</v>
      </c>
      <c r="E110" s="244">
        <v>0</v>
      </c>
      <c r="F110" s="244">
        <v>2700</v>
      </c>
      <c r="G110" s="26">
        <f t="shared" si="7"/>
        <v>0</v>
      </c>
      <c r="H110" s="53">
        <f t="shared" si="20"/>
        <v>100</v>
      </c>
    </row>
    <row r="111" spans="1:10" ht="13.5" customHeight="1" x14ac:dyDescent="0.2">
      <c r="B111" s="20">
        <v>4</v>
      </c>
      <c r="C111" s="32" t="s">
        <v>105</v>
      </c>
      <c r="D111" s="88">
        <f t="shared" ref="D111:F112" si="21">D112</f>
        <v>5000</v>
      </c>
      <c r="E111" s="245">
        <f t="shared" si="21"/>
        <v>0</v>
      </c>
      <c r="F111" s="245">
        <f t="shared" si="21"/>
        <v>5000</v>
      </c>
      <c r="G111" s="26">
        <f t="shared" ref="G111:G113" si="22">E111/D111*100</f>
        <v>0</v>
      </c>
      <c r="H111" s="53">
        <f t="shared" si="20"/>
        <v>100</v>
      </c>
    </row>
    <row r="112" spans="1:10" ht="13.5" customHeight="1" x14ac:dyDescent="0.2">
      <c r="B112" s="20">
        <v>42</v>
      </c>
      <c r="C112" s="32" t="s">
        <v>106</v>
      </c>
      <c r="D112" s="88">
        <f t="shared" si="21"/>
        <v>5000</v>
      </c>
      <c r="E112" s="245">
        <f t="shared" si="21"/>
        <v>0</v>
      </c>
      <c r="F112" s="245">
        <f t="shared" si="21"/>
        <v>5000</v>
      </c>
      <c r="G112" s="26">
        <f t="shared" si="22"/>
        <v>0</v>
      </c>
      <c r="H112" s="53">
        <f t="shared" si="20"/>
        <v>100</v>
      </c>
    </row>
    <row r="113" spans="1:13" ht="13.5" customHeight="1" x14ac:dyDescent="0.2">
      <c r="B113" s="23">
        <v>422</v>
      </c>
      <c r="C113" s="139" t="s">
        <v>107</v>
      </c>
      <c r="D113" s="85">
        <v>5000</v>
      </c>
      <c r="E113" s="244">
        <v>0</v>
      </c>
      <c r="F113" s="244">
        <v>5000</v>
      </c>
      <c r="G113" s="26">
        <f t="shared" si="22"/>
        <v>0</v>
      </c>
      <c r="H113" s="53">
        <f t="shared" si="20"/>
        <v>100</v>
      </c>
    </row>
    <row r="114" spans="1:13" ht="27" customHeight="1" x14ac:dyDescent="0.2">
      <c r="A114" s="419" t="s">
        <v>104</v>
      </c>
      <c r="B114" s="420"/>
      <c r="C114" s="421"/>
      <c r="D114" s="82">
        <f t="shared" ref="D114:F119" si="23">D115</f>
        <v>3000</v>
      </c>
      <c r="E114" s="250">
        <f t="shared" si="23"/>
        <v>0</v>
      </c>
      <c r="F114" s="250">
        <f t="shared" si="23"/>
        <v>3000</v>
      </c>
      <c r="G114" s="101">
        <f t="shared" si="7"/>
        <v>0</v>
      </c>
      <c r="H114" s="16">
        <f t="shared" si="20"/>
        <v>100</v>
      </c>
    </row>
    <row r="115" spans="1:13" ht="14.1" customHeight="1" x14ac:dyDescent="0.2">
      <c r="A115" s="541" t="s">
        <v>113</v>
      </c>
      <c r="B115" s="542"/>
      <c r="C115" s="543"/>
      <c r="D115" s="83">
        <f>D119</f>
        <v>3000</v>
      </c>
      <c r="E115" s="242">
        <f t="shared" si="23"/>
        <v>0</v>
      </c>
      <c r="F115" s="242">
        <f>F119</f>
        <v>3000</v>
      </c>
      <c r="G115" s="18">
        <f t="shared" si="7"/>
        <v>0</v>
      </c>
      <c r="H115" s="18">
        <f t="shared" si="20"/>
        <v>100</v>
      </c>
    </row>
    <row r="116" spans="1:13" ht="13.5" customHeight="1" x14ac:dyDescent="0.2">
      <c r="A116" s="406" t="s">
        <v>214</v>
      </c>
      <c r="B116" s="407"/>
      <c r="C116" s="408"/>
      <c r="D116" s="84">
        <v>0</v>
      </c>
      <c r="E116" s="243">
        <f>E119</f>
        <v>0</v>
      </c>
      <c r="F116" s="243">
        <v>0</v>
      </c>
      <c r="G116" s="19">
        <v>0</v>
      </c>
      <c r="H116" s="19">
        <v>0</v>
      </c>
    </row>
    <row r="117" spans="1:13" ht="13.5" customHeight="1" x14ac:dyDescent="0.2">
      <c r="A117" s="435" t="s">
        <v>260</v>
      </c>
      <c r="B117" s="436"/>
      <c r="C117" s="437"/>
      <c r="D117" s="84">
        <v>3000</v>
      </c>
      <c r="E117" s="243">
        <v>-3000</v>
      </c>
      <c r="F117" s="243">
        <v>0</v>
      </c>
      <c r="G117" s="19">
        <v>0</v>
      </c>
      <c r="H117" s="19">
        <f>F117/D117*100</f>
        <v>0</v>
      </c>
    </row>
    <row r="118" spans="1:13" ht="13.5" customHeight="1" x14ac:dyDescent="0.2">
      <c r="A118" s="409" t="s">
        <v>262</v>
      </c>
      <c r="B118" s="410"/>
      <c r="C118" s="411"/>
      <c r="D118" s="84">
        <v>0</v>
      </c>
      <c r="E118" s="243">
        <v>3000</v>
      </c>
      <c r="F118" s="243">
        <v>3000</v>
      </c>
      <c r="G118" s="19"/>
      <c r="H118" s="19"/>
    </row>
    <row r="119" spans="1:13" ht="13.5" customHeight="1" x14ac:dyDescent="0.2">
      <c r="B119" s="134">
        <v>4</v>
      </c>
      <c r="C119" s="135" t="s">
        <v>105</v>
      </c>
      <c r="D119" s="88">
        <f t="shared" si="23"/>
        <v>3000</v>
      </c>
      <c r="E119" s="245">
        <f t="shared" si="23"/>
        <v>0</v>
      </c>
      <c r="F119" s="245">
        <f t="shared" si="23"/>
        <v>3000</v>
      </c>
      <c r="G119" s="26">
        <f t="shared" si="7"/>
        <v>0</v>
      </c>
      <c r="H119" s="53">
        <f>F119/D119*100</f>
        <v>100</v>
      </c>
    </row>
    <row r="120" spans="1:13" ht="13.5" customHeight="1" x14ac:dyDescent="0.2">
      <c r="B120" s="20">
        <v>42</v>
      </c>
      <c r="C120" s="32" t="s">
        <v>106</v>
      </c>
      <c r="D120" s="88">
        <f>SUM(D121,D122)</f>
        <v>3000</v>
      </c>
      <c r="E120" s="245">
        <f>SUM(E121,E122)</f>
        <v>0</v>
      </c>
      <c r="F120" s="245">
        <f>SUM(F121,F122)</f>
        <v>3000</v>
      </c>
      <c r="G120" s="26">
        <f t="shared" si="7"/>
        <v>0</v>
      </c>
      <c r="H120" s="53">
        <f>F120/D120*100</f>
        <v>100</v>
      </c>
    </row>
    <row r="121" spans="1:13" ht="13.5" customHeight="1" x14ac:dyDescent="0.2">
      <c r="B121" s="21">
        <v>422</v>
      </c>
      <c r="C121" s="34" t="s">
        <v>107</v>
      </c>
      <c r="D121" s="85">
        <v>3000</v>
      </c>
      <c r="E121" s="244">
        <v>0</v>
      </c>
      <c r="F121" s="244">
        <v>3000</v>
      </c>
      <c r="G121" s="26">
        <f t="shared" si="7"/>
        <v>0</v>
      </c>
      <c r="H121" s="53">
        <f>F121/D121*100</f>
        <v>100</v>
      </c>
      <c r="K121" s="303"/>
    </row>
    <row r="122" spans="1:13" ht="13.5" customHeight="1" x14ac:dyDescent="0.2">
      <c r="B122" s="23">
        <v>426</v>
      </c>
      <c r="C122" s="139" t="s">
        <v>108</v>
      </c>
      <c r="D122" s="85">
        <v>0</v>
      </c>
      <c r="E122" s="244">
        <v>0</v>
      </c>
      <c r="F122" s="244">
        <v>0</v>
      </c>
      <c r="G122" s="26">
        <v>0</v>
      </c>
      <c r="H122" s="53">
        <v>0</v>
      </c>
    </row>
    <row r="123" spans="1:13" ht="27" customHeight="1" x14ac:dyDescent="0.2">
      <c r="A123" s="419" t="s">
        <v>109</v>
      </c>
      <c r="B123" s="420"/>
      <c r="C123" s="421"/>
      <c r="D123" s="82">
        <f>D124</f>
        <v>190000</v>
      </c>
      <c r="E123" s="250">
        <f>E124</f>
        <v>-100452</v>
      </c>
      <c r="F123" s="250">
        <f>F124</f>
        <v>89548</v>
      </c>
      <c r="G123" s="101">
        <f t="shared" si="7"/>
        <v>-52.869473684210519</v>
      </c>
      <c r="H123" s="16">
        <f>F123/D123*100</f>
        <v>47.130526315789474</v>
      </c>
    </row>
    <row r="124" spans="1:13" ht="13.5" customHeight="1" x14ac:dyDescent="0.2">
      <c r="A124" s="541" t="s">
        <v>113</v>
      </c>
      <c r="B124" s="542"/>
      <c r="C124" s="543"/>
      <c r="D124" s="83">
        <f>SUM(D132,D129)</f>
        <v>190000</v>
      </c>
      <c r="E124" s="242">
        <f>SUM(E132,E129)</f>
        <v>-100452</v>
      </c>
      <c r="F124" s="242">
        <f>SUM(F132,F129)</f>
        <v>89548</v>
      </c>
      <c r="G124" s="18">
        <f t="shared" si="7"/>
        <v>-52.869473684210519</v>
      </c>
      <c r="H124" s="18">
        <f>F124/D124*100</f>
        <v>47.130526315789474</v>
      </c>
    </row>
    <row r="125" spans="1:13" ht="13.5" customHeight="1" x14ac:dyDescent="0.2">
      <c r="A125" s="398" t="s">
        <v>275</v>
      </c>
      <c r="B125" s="399"/>
      <c r="C125" s="400"/>
      <c r="D125" s="84">
        <v>15000</v>
      </c>
      <c r="E125" s="243">
        <v>0</v>
      </c>
      <c r="F125" s="243">
        <v>15000</v>
      </c>
      <c r="G125" s="19">
        <v>0</v>
      </c>
      <c r="H125" s="19">
        <f>F125/D125*100</f>
        <v>100</v>
      </c>
    </row>
    <row r="126" spans="1:13" ht="13.5" customHeight="1" x14ac:dyDescent="0.2">
      <c r="A126" s="435" t="s">
        <v>260</v>
      </c>
      <c r="B126" s="436"/>
      <c r="C126" s="437"/>
      <c r="D126" s="84">
        <v>25000</v>
      </c>
      <c r="E126" s="243">
        <v>-5452</v>
      </c>
      <c r="F126" s="243">
        <v>19548</v>
      </c>
      <c r="G126" s="19">
        <v>0</v>
      </c>
      <c r="H126" s="19">
        <f>F126/D126*100</f>
        <v>78.191999999999993</v>
      </c>
    </row>
    <row r="127" spans="1:13" ht="13.5" customHeight="1" x14ac:dyDescent="0.2">
      <c r="A127" s="409" t="s">
        <v>262</v>
      </c>
      <c r="B127" s="410"/>
      <c r="C127" s="411"/>
      <c r="D127" s="84">
        <v>0</v>
      </c>
      <c r="E127" s="243">
        <v>25000</v>
      </c>
      <c r="F127" s="243">
        <v>25000</v>
      </c>
      <c r="G127" s="19">
        <v>0</v>
      </c>
      <c r="H127" s="19">
        <v>0</v>
      </c>
    </row>
    <row r="128" spans="1:13" ht="13.5" customHeight="1" x14ac:dyDescent="0.2">
      <c r="A128" s="422" t="s">
        <v>276</v>
      </c>
      <c r="B128" s="423"/>
      <c r="C128" s="424"/>
      <c r="D128" s="84">
        <v>150000</v>
      </c>
      <c r="E128" s="243">
        <v>-120000</v>
      </c>
      <c r="F128" s="243">
        <v>30000</v>
      </c>
      <c r="G128" s="19">
        <v>0</v>
      </c>
      <c r="H128" s="19">
        <f t="shared" ref="H128:H134" si="24">F128/D128*100</f>
        <v>20</v>
      </c>
      <c r="J128" s="33"/>
      <c r="M128" s="33"/>
    </row>
    <row r="129" spans="1:9" ht="13.5" customHeight="1" x14ac:dyDescent="0.2">
      <c r="B129" s="134">
        <v>3</v>
      </c>
      <c r="C129" s="135" t="s">
        <v>78</v>
      </c>
      <c r="D129" s="80">
        <f>D131</f>
        <v>40000</v>
      </c>
      <c r="E129" s="146">
        <f>E130</f>
        <v>-10000</v>
      </c>
      <c r="F129" s="146">
        <f>F130</f>
        <v>30000</v>
      </c>
      <c r="G129" s="26">
        <v>0</v>
      </c>
      <c r="H129" s="53">
        <f t="shared" si="24"/>
        <v>75</v>
      </c>
    </row>
    <row r="130" spans="1:9" ht="13.5" customHeight="1" x14ac:dyDescent="0.2">
      <c r="B130" s="22">
        <v>32</v>
      </c>
      <c r="C130" s="153" t="s">
        <v>79</v>
      </c>
      <c r="D130" s="64">
        <f>SUM(D131:D131)</f>
        <v>40000</v>
      </c>
      <c r="E130" s="146">
        <f>E131</f>
        <v>-10000</v>
      </c>
      <c r="F130" s="146">
        <f>F131</f>
        <v>30000</v>
      </c>
      <c r="G130" s="26">
        <v>0</v>
      </c>
      <c r="H130" s="53">
        <f t="shared" si="24"/>
        <v>75</v>
      </c>
    </row>
    <row r="131" spans="1:9" ht="13.5" customHeight="1" x14ac:dyDescent="0.2">
      <c r="B131" s="149">
        <v>323</v>
      </c>
      <c r="C131" s="154" t="s">
        <v>95</v>
      </c>
      <c r="D131" s="85">
        <v>40000</v>
      </c>
      <c r="E131" s="256">
        <v>-10000</v>
      </c>
      <c r="F131" s="256">
        <v>30000</v>
      </c>
      <c r="G131" s="77">
        <v>0</v>
      </c>
      <c r="H131" s="53">
        <f t="shared" si="24"/>
        <v>75</v>
      </c>
    </row>
    <row r="132" spans="1:9" ht="13.5" customHeight="1" x14ac:dyDescent="0.2">
      <c r="B132" s="155">
        <v>4</v>
      </c>
      <c r="C132" s="156" t="s">
        <v>105</v>
      </c>
      <c r="D132" s="80">
        <f>SUM(D134,D136)</f>
        <v>150000</v>
      </c>
      <c r="E132" s="146">
        <f>SUM(E134,E136)</f>
        <v>-90452</v>
      </c>
      <c r="F132" s="146">
        <f>SUM(F134,F136)</f>
        <v>59548</v>
      </c>
      <c r="G132" s="26">
        <v>0</v>
      </c>
      <c r="H132" s="53">
        <f t="shared" si="24"/>
        <v>39.698666666666668</v>
      </c>
    </row>
    <row r="133" spans="1:9" ht="13.5" customHeight="1" x14ac:dyDescent="0.2">
      <c r="B133" s="134">
        <v>45</v>
      </c>
      <c r="C133" s="135" t="s">
        <v>110</v>
      </c>
      <c r="D133" s="64">
        <f>SUM(D134:D134)</f>
        <v>150000</v>
      </c>
      <c r="E133" s="45">
        <f>SUM(E134:E134)</f>
        <v>-90452</v>
      </c>
      <c r="F133" s="45">
        <f>SUM(F134:F134)</f>
        <v>59548</v>
      </c>
      <c r="G133" s="26">
        <v>0</v>
      </c>
      <c r="H133" s="53">
        <f t="shared" si="24"/>
        <v>39.698666666666668</v>
      </c>
    </row>
    <row r="134" spans="1:9" ht="13.5" customHeight="1" x14ac:dyDescent="0.2">
      <c r="B134" s="21">
        <v>451</v>
      </c>
      <c r="C134" s="34" t="s">
        <v>111</v>
      </c>
      <c r="D134" s="85">
        <v>150000</v>
      </c>
      <c r="E134" s="244">
        <v>-90452</v>
      </c>
      <c r="F134" s="244">
        <v>59548</v>
      </c>
      <c r="G134" s="26">
        <v>0</v>
      </c>
      <c r="H134" s="53">
        <f t="shared" si="24"/>
        <v>39.698666666666668</v>
      </c>
    </row>
    <row r="135" spans="1:9" ht="13.5" customHeight="1" x14ac:dyDescent="0.2">
      <c r="B135" s="20">
        <v>42</v>
      </c>
      <c r="C135" s="32" t="s">
        <v>106</v>
      </c>
      <c r="D135" s="64">
        <f>D136</f>
        <v>0</v>
      </c>
      <c r="E135" s="45">
        <f>SUM(E136:E136)</f>
        <v>0</v>
      </c>
      <c r="F135" s="45">
        <f>SUM(F136:F136)</f>
        <v>0</v>
      </c>
      <c r="G135" s="26">
        <v>0</v>
      </c>
      <c r="H135" s="53">
        <v>0</v>
      </c>
    </row>
    <row r="136" spans="1:9" ht="13.5" customHeight="1" x14ac:dyDescent="0.2">
      <c r="B136" s="23">
        <v>426</v>
      </c>
      <c r="C136" s="138" t="s">
        <v>237</v>
      </c>
      <c r="D136" s="85">
        <v>0</v>
      </c>
      <c r="E136" s="244">
        <v>0</v>
      </c>
      <c r="F136" s="244">
        <v>0</v>
      </c>
      <c r="G136" s="26">
        <v>0</v>
      </c>
      <c r="H136" s="53">
        <v>0</v>
      </c>
    </row>
    <row r="137" spans="1:9" ht="27" customHeight="1" x14ac:dyDescent="0.2">
      <c r="A137" s="552" t="s">
        <v>277</v>
      </c>
      <c r="B137" s="552"/>
      <c r="C137" s="552"/>
      <c r="D137" s="82">
        <f t="shared" ref="D137:F142" si="25">D138</f>
        <v>10000</v>
      </c>
      <c r="E137" s="250">
        <f t="shared" si="25"/>
        <v>0</v>
      </c>
      <c r="F137" s="250">
        <f t="shared" si="25"/>
        <v>10000</v>
      </c>
      <c r="G137" s="101">
        <f t="shared" ref="G137:G182" si="26">E137/D137*100</f>
        <v>0</v>
      </c>
      <c r="H137" s="16">
        <f t="shared" ref="H137:H158" si="27">F137/D137*100</f>
        <v>100</v>
      </c>
      <c r="I137" s="27"/>
    </row>
    <row r="138" spans="1:9" ht="13.5" customHeight="1" x14ac:dyDescent="0.2">
      <c r="A138" s="402" t="s">
        <v>113</v>
      </c>
      <c r="B138" s="403"/>
      <c r="C138" s="404"/>
      <c r="D138" s="83">
        <f>D142</f>
        <v>10000</v>
      </c>
      <c r="E138" s="242">
        <f t="shared" si="25"/>
        <v>0</v>
      </c>
      <c r="F138" s="242">
        <f>F142</f>
        <v>10000</v>
      </c>
      <c r="G138" s="18">
        <f t="shared" si="26"/>
        <v>0</v>
      </c>
      <c r="H138" s="18">
        <f t="shared" si="27"/>
        <v>100</v>
      </c>
      <c r="I138" s="27"/>
    </row>
    <row r="139" spans="1:9" ht="13.5" customHeight="1" x14ac:dyDescent="0.2">
      <c r="A139" s="406" t="s">
        <v>214</v>
      </c>
      <c r="B139" s="407"/>
      <c r="C139" s="408"/>
      <c r="D139" s="84">
        <v>6422</v>
      </c>
      <c r="E139" s="243">
        <f>E142</f>
        <v>0</v>
      </c>
      <c r="F139" s="243">
        <v>6422</v>
      </c>
      <c r="G139" s="19">
        <f t="shared" si="26"/>
        <v>0</v>
      </c>
      <c r="H139" s="19">
        <f t="shared" si="27"/>
        <v>100</v>
      </c>
      <c r="I139" s="27"/>
    </row>
    <row r="140" spans="1:9" ht="13.5" customHeight="1" x14ac:dyDescent="0.2">
      <c r="A140" s="435" t="s">
        <v>260</v>
      </c>
      <c r="B140" s="436"/>
      <c r="C140" s="437"/>
      <c r="D140" s="84">
        <v>3578</v>
      </c>
      <c r="E140" s="243">
        <v>-3578</v>
      </c>
      <c r="F140" s="243">
        <v>0</v>
      </c>
      <c r="G140" s="19">
        <f t="shared" si="26"/>
        <v>-100</v>
      </c>
      <c r="H140" s="19">
        <f t="shared" si="27"/>
        <v>0</v>
      </c>
      <c r="I140" s="27"/>
    </row>
    <row r="141" spans="1:9" ht="13.5" customHeight="1" x14ac:dyDescent="0.2">
      <c r="A141" s="409" t="s">
        <v>262</v>
      </c>
      <c r="B141" s="410"/>
      <c r="C141" s="411"/>
      <c r="D141" s="84">
        <v>0</v>
      </c>
      <c r="E141" s="243">
        <v>3578</v>
      </c>
      <c r="F141" s="243">
        <v>3578</v>
      </c>
      <c r="G141" s="19"/>
      <c r="H141" s="19"/>
      <c r="I141" s="27"/>
    </row>
    <row r="142" spans="1:9" ht="13.5" customHeight="1" x14ac:dyDescent="0.2">
      <c r="B142" s="134">
        <v>4</v>
      </c>
      <c r="C142" s="135" t="s">
        <v>105</v>
      </c>
      <c r="D142" s="80">
        <f t="shared" si="25"/>
        <v>10000</v>
      </c>
      <c r="E142" s="146">
        <f t="shared" si="25"/>
        <v>0</v>
      </c>
      <c r="F142" s="146">
        <f t="shared" si="25"/>
        <v>10000</v>
      </c>
      <c r="G142" s="26">
        <f t="shared" si="26"/>
        <v>0</v>
      </c>
      <c r="H142" s="53">
        <f t="shared" si="27"/>
        <v>100</v>
      </c>
      <c r="I142" s="27"/>
    </row>
    <row r="143" spans="1:9" ht="13.5" customHeight="1" x14ac:dyDescent="0.2">
      <c r="B143" s="20">
        <v>42</v>
      </c>
      <c r="C143" s="32" t="s">
        <v>106</v>
      </c>
      <c r="D143" s="64">
        <f>SUM(D144:D144)</f>
        <v>10000</v>
      </c>
      <c r="E143" s="45">
        <f>SUM(E144:E144)</f>
        <v>0</v>
      </c>
      <c r="F143" s="45">
        <f>SUM(F144:F144)</f>
        <v>10000</v>
      </c>
      <c r="G143" s="26">
        <f t="shared" si="26"/>
        <v>0</v>
      </c>
      <c r="H143" s="53">
        <f t="shared" si="27"/>
        <v>100</v>
      </c>
      <c r="I143" s="27"/>
    </row>
    <row r="144" spans="1:9" ht="13.5" customHeight="1" x14ac:dyDescent="0.2">
      <c r="B144" s="23">
        <v>421</v>
      </c>
      <c r="C144" s="139" t="s">
        <v>112</v>
      </c>
      <c r="D144" s="85">
        <v>10000</v>
      </c>
      <c r="E144" s="244">
        <v>0</v>
      </c>
      <c r="F144" s="244">
        <v>10000</v>
      </c>
      <c r="G144" s="26">
        <f t="shared" si="26"/>
        <v>0</v>
      </c>
      <c r="H144" s="53">
        <f t="shared" si="27"/>
        <v>100</v>
      </c>
      <c r="I144" s="27"/>
    </row>
    <row r="145" spans="1:9" ht="13.5" customHeight="1" x14ac:dyDescent="0.2">
      <c r="A145" s="401" t="s">
        <v>317</v>
      </c>
      <c r="B145" s="401"/>
      <c r="C145" s="401"/>
      <c r="D145" s="82">
        <f t="shared" ref="D145:F145" si="28">D146</f>
        <v>0</v>
      </c>
      <c r="E145" s="250">
        <f t="shared" si="28"/>
        <v>2000</v>
      </c>
      <c r="F145" s="250">
        <f t="shared" si="28"/>
        <v>2000</v>
      </c>
      <c r="G145" s="16">
        <v>0</v>
      </c>
      <c r="H145" s="16">
        <v>0</v>
      </c>
      <c r="I145" s="27"/>
    </row>
    <row r="146" spans="1:9" ht="13.5" customHeight="1" x14ac:dyDescent="0.2">
      <c r="A146" s="402" t="s">
        <v>113</v>
      </c>
      <c r="B146" s="403"/>
      <c r="C146" s="404"/>
      <c r="D146" s="83">
        <f>D150</f>
        <v>0</v>
      </c>
      <c r="E146" s="242">
        <f>E150</f>
        <v>2000</v>
      </c>
      <c r="F146" s="242">
        <f>F150</f>
        <v>2000</v>
      </c>
      <c r="G146" s="18">
        <v>0</v>
      </c>
      <c r="H146" s="18">
        <v>0</v>
      </c>
      <c r="I146" s="27"/>
    </row>
    <row r="147" spans="1:9" ht="13.5" customHeight="1" x14ac:dyDescent="0.2">
      <c r="A147" s="398" t="s">
        <v>294</v>
      </c>
      <c r="B147" s="399"/>
      <c r="C147" s="405"/>
      <c r="D147" s="84">
        <v>0</v>
      </c>
      <c r="E147" s="243">
        <v>0</v>
      </c>
      <c r="F147" s="243">
        <v>0</v>
      </c>
      <c r="G147" s="19">
        <v>0</v>
      </c>
      <c r="H147" s="19">
        <v>0</v>
      </c>
      <c r="I147" s="27"/>
    </row>
    <row r="148" spans="1:9" ht="13.5" customHeight="1" x14ac:dyDescent="0.2">
      <c r="A148" s="406" t="s">
        <v>216</v>
      </c>
      <c r="B148" s="407"/>
      <c r="C148" s="408"/>
      <c r="D148" s="84">
        <v>0</v>
      </c>
      <c r="E148" s="243">
        <v>0</v>
      </c>
      <c r="F148" s="243">
        <v>0</v>
      </c>
      <c r="G148" s="19">
        <v>0</v>
      </c>
      <c r="H148" s="19">
        <v>0</v>
      </c>
      <c r="I148" s="27"/>
    </row>
    <row r="149" spans="1:9" ht="13.5" customHeight="1" x14ac:dyDescent="0.2">
      <c r="A149" s="409" t="s">
        <v>262</v>
      </c>
      <c r="B149" s="410"/>
      <c r="C149" s="411"/>
      <c r="D149" s="84">
        <v>0</v>
      </c>
      <c r="E149" s="243">
        <v>2000</v>
      </c>
      <c r="F149" s="243">
        <v>2000</v>
      </c>
      <c r="G149" s="19"/>
      <c r="H149" s="19"/>
      <c r="I149" s="27"/>
    </row>
    <row r="150" spans="1:9" ht="13.5" customHeight="1" x14ac:dyDescent="0.2">
      <c r="B150" s="136">
        <v>3</v>
      </c>
      <c r="C150" s="135" t="s">
        <v>78</v>
      </c>
      <c r="D150" s="88">
        <f t="shared" ref="D150:F150" si="29">D151</f>
        <v>0</v>
      </c>
      <c r="E150" s="245">
        <f t="shared" si="29"/>
        <v>2000</v>
      </c>
      <c r="F150" s="245">
        <f t="shared" si="29"/>
        <v>2000</v>
      </c>
      <c r="G150" s="26">
        <v>0</v>
      </c>
      <c r="H150" s="53">
        <v>0</v>
      </c>
      <c r="I150" s="27"/>
    </row>
    <row r="151" spans="1:9" ht="13.5" customHeight="1" x14ac:dyDescent="0.2">
      <c r="B151" s="67">
        <v>36</v>
      </c>
      <c r="C151" s="32" t="s">
        <v>122</v>
      </c>
      <c r="D151" s="64">
        <f>SUM(D152:D152)</f>
        <v>0</v>
      </c>
      <c r="E151" s="45">
        <f>SUM(E152:E152)</f>
        <v>2000</v>
      </c>
      <c r="F151" s="45">
        <f>SUM(F152:F152)</f>
        <v>2000</v>
      </c>
      <c r="G151" s="26">
        <v>0</v>
      </c>
      <c r="H151" s="53">
        <v>0</v>
      </c>
      <c r="I151" s="27"/>
    </row>
    <row r="152" spans="1:9" ht="13.5" customHeight="1" x14ac:dyDescent="0.2">
      <c r="B152" s="137">
        <v>366</v>
      </c>
      <c r="C152" s="139" t="s">
        <v>181</v>
      </c>
      <c r="D152" s="85">
        <v>0</v>
      </c>
      <c r="E152" s="244">
        <v>2000</v>
      </c>
      <c r="F152" s="244">
        <v>2000</v>
      </c>
      <c r="G152" s="26">
        <v>0</v>
      </c>
      <c r="H152" s="53">
        <v>0</v>
      </c>
      <c r="I152" s="27"/>
    </row>
    <row r="153" spans="1:9" s="54" customFormat="1" ht="19.5" customHeight="1" x14ac:dyDescent="0.2">
      <c r="A153" s="500" t="s">
        <v>220</v>
      </c>
      <c r="B153" s="501"/>
      <c r="C153" s="502"/>
      <c r="D153" s="69">
        <f>SUM(D154,D210,D257)</f>
        <v>1008250</v>
      </c>
      <c r="E153" s="166">
        <v>51500</v>
      </c>
      <c r="F153" s="166">
        <f>SUM(F154,F210,F257)</f>
        <v>1170950</v>
      </c>
      <c r="G153" s="53"/>
      <c r="H153" s="53">
        <f t="shared" si="27"/>
        <v>116.13687081576988</v>
      </c>
      <c r="I153" s="57"/>
    </row>
    <row r="154" spans="1:9" ht="21" customHeight="1" x14ac:dyDescent="0.2">
      <c r="A154" s="471" t="s">
        <v>114</v>
      </c>
      <c r="B154" s="472"/>
      <c r="C154" s="473"/>
      <c r="D154" s="121">
        <f>SUM(D155,D166,D174,D183,D190,D197,D203)</f>
        <v>137000</v>
      </c>
      <c r="E154" s="240">
        <f>SUM(E155,E166,E174,E183,E190,E197,E203)</f>
        <v>0</v>
      </c>
      <c r="F154" s="240">
        <f>SUM(F155,F166,F174,F183,F190,F197,F203)</f>
        <v>137000</v>
      </c>
      <c r="G154" s="65">
        <f t="shared" si="26"/>
        <v>0</v>
      </c>
      <c r="H154" s="65">
        <f t="shared" si="27"/>
        <v>100</v>
      </c>
      <c r="I154" s="123"/>
    </row>
    <row r="155" spans="1:9" ht="15.75" customHeight="1" x14ac:dyDescent="0.2">
      <c r="A155" s="419" t="s">
        <v>115</v>
      </c>
      <c r="B155" s="420"/>
      <c r="C155" s="421"/>
      <c r="D155" s="82">
        <f>D162</f>
        <v>35000</v>
      </c>
      <c r="E155" s="241">
        <f>E162</f>
        <v>0</v>
      </c>
      <c r="F155" s="241">
        <f>F162</f>
        <v>35000</v>
      </c>
      <c r="G155" s="16">
        <f t="shared" si="26"/>
        <v>0</v>
      </c>
      <c r="H155" s="16">
        <f t="shared" si="27"/>
        <v>100</v>
      </c>
      <c r="I155" s="123"/>
    </row>
    <row r="156" spans="1:9" ht="13.5" customHeight="1" x14ac:dyDescent="0.2">
      <c r="A156" s="416" t="s">
        <v>113</v>
      </c>
      <c r="B156" s="417"/>
      <c r="C156" s="418"/>
      <c r="D156" s="83">
        <f>D162</f>
        <v>35000</v>
      </c>
      <c r="E156" s="242">
        <f>E162</f>
        <v>0</v>
      </c>
      <c r="F156" s="242">
        <f>F162</f>
        <v>35000</v>
      </c>
      <c r="G156" s="18">
        <f t="shared" si="26"/>
        <v>0</v>
      </c>
      <c r="H156" s="18">
        <f t="shared" si="27"/>
        <v>100</v>
      </c>
      <c r="I156" s="123"/>
    </row>
    <row r="157" spans="1:9" ht="13.5" customHeight="1" x14ac:dyDescent="0.2">
      <c r="A157" s="406" t="s">
        <v>214</v>
      </c>
      <c r="B157" s="407"/>
      <c r="C157" s="408"/>
      <c r="D157" s="84">
        <v>8400</v>
      </c>
      <c r="E157" s="243">
        <v>0</v>
      </c>
      <c r="F157" s="243">
        <v>8400</v>
      </c>
      <c r="G157" s="19">
        <f t="shared" si="26"/>
        <v>0</v>
      </c>
      <c r="H157" s="19">
        <f t="shared" si="27"/>
        <v>100</v>
      </c>
      <c r="I157" s="123"/>
    </row>
    <row r="158" spans="1:9" ht="13.5" customHeight="1" x14ac:dyDescent="0.2">
      <c r="A158" s="435" t="s">
        <v>260</v>
      </c>
      <c r="B158" s="436"/>
      <c r="C158" s="437"/>
      <c r="D158" s="84">
        <v>12000</v>
      </c>
      <c r="E158" s="243">
        <v>-12000</v>
      </c>
      <c r="F158" s="243">
        <v>0</v>
      </c>
      <c r="G158" s="19">
        <f t="shared" si="26"/>
        <v>-100</v>
      </c>
      <c r="H158" s="19">
        <f t="shared" si="27"/>
        <v>0</v>
      </c>
      <c r="I158" s="123"/>
    </row>
    <row r="159" spans="1:9" ht="13.5" customHeight="1" x14ac:dyDescent="0.2">
      <c r="A159" s="409" t="s">
        <v>262</v>
      </c>
      <c r="B159" s="410"/>
      <c r="C159" s="411"/>
      <c r="D159" s="84">
        <v>0</v>
      </c>
      <c r="E159" s="243">
        <v>12000</v>
      </c>
      <c r="F159" s="243">
        <v>12000</v>
      </c>
      <c r="G159" s="19"/>
      <c r="H159" s="19"/>
      <c r="I159" s="123"/>
    </row>
    <row r="160" spans="1:9" ht="13.5" customHeight="1" x14ac:dyDescent="0.2">
      <c r="A160" s="398" t="s">
        <v>275</v>
      </c>
      <c r="B160" s="399"/>
      <c r="C160" s="400"/>
      <c r="D160" s="84">
        <v>0</v>
      </c>
      <c r="E160" s="243">
        <v>0</v>
      </c>
      <c r="F160" s="243">
        <v>0</v>
      </c>
      <c r="G160" s="19">
        <v>0</v>
      </c>
      <c r="H160" s="19">
        <v>0</v>
      </c>
      <c r="I160" s="123"/>
    </row>
    <row r="161" spans="1:9" ht="13.5" customHeight="1" x14ac:dyDescent="0.2">
      <c r="A161" s="504" t="s">
        <v>221</v>
      </c>
      <c r="B161" s="504"/>
      <c r="C161" s="554"/>
      <c r="D161" s="84">
        <v>14600</v>
      </c>
      <c r="E161" s="243">
        <v>0</v>
      </c>
      <c r="F161" s="243">
        <v>14600</v>
      </c>
      <c r="G161" s="19">
        <f t="shared" si="26"/>
        <v>0</v>
      </c>
      <c r="H161" s="19">
        <f t="shared" ref="H161:H168" si="30">F161/D161*100</f>
        <v>100</v>
      </c>
      <c r="I161" s="123"/>
    </row>
    <row r="162" spans="1:9" ht="13.5" customHeight="1" x14ac:dyDescent="0.2">
      <c r="B162" s="134">
        <v>3</v>
      </c>
      <c r="C162" s="135" t="s">
        <v>78</v>
      </c>
      <c r="D162" s="80">
        <f>D163</f>
        <v>35000</v>
      </c>
      <c r="E162" s="146">
        <f>E163</f>
        <v>0</v>
      </c>
      <c r="F162" s="146">
        <f>F163</f>
        <v>35000</v>
      </c>
      <c r="G162" s="26">
        <f t="shared" si="26"/>
        <v>0</v>
      </c>
      <c r="H162" s="53">
        <f t="shared" si="30"/>
        <v>100</v>
      </c>
      <c r="I162" s="123"/>
    </row>
    <row r="163" spans="1:9" ht="13.5" customHeight="1" x14ac:dyDescent="0.2">
      <c r="B163" s="20">
        <v>32</v>
      </c>
      <c r="C163" s="32" t="s">
        <v>79</v>
      </c>
      <c r="D163" s="64">
        <f>SUM(D164,D165)</f>
        <v>35000</v>
      </c>
      <c r="E163" s="45">
        <f>SUM(E164,E165)</f>
        <v>0</v>
      </c>
      <c r="F163" s="45">
        <f>SUM(F164,F165)</f>
        <v>35000</v>
      </c>
      <c r="G163" s="26">
        <f t="shared" si="26"/>
        <v>0</v>
      </c>
      <c r="H163" s="53">
        <f t="shared" si="30"/>
        <v>100</v>
      </c>
      <c r="I163" s="123"/>
    </row>
    <row r="164" spans="1:9" ht="13.5" customHeight="1" x14ac:dyDescent="0.2">
      <c r="B164" s="21">
        <v>323</v>
      </c>
      <c r="C164" s="34" t="s">
        <v>95</v>
      </c>
      <c r="D164" s="85">
        <v>30000</v>
      </c>
      <c r="E164" s="244">
        <v>0</v>
      </c>
      <c r="F164" s="244">
        <v>30000</v>
      </c>
      <c r="G164" s="26">
        <f t="shared" si="26"/>
        <v>0</v>
      </c>
      <c r="H164" s="53">
        <f t="shared" si="30"/>
        <v>100</v>
      </c>
      <c r="I164" s="123"/>
    </row>
    <row r="165" spans="1:9" ht="13.5" customHeight="1" x14ac:dyDescent="0.2">
      <c r="B165" s="171">
        <v>322</v>
      </c>
      <c r="C165" s="139" t="s">
        <v>94</v>
      </c>
      <c r="D165" s="85">
        <v>5000</v>
      </c>
      <c r="E165" s="244">
        <v>0</v>
      </c>
      <c r="F165" s="244">
        <v>5000</v>
      </c>
      <c r="G165" s="26">
        <f>E165/D165*100</f>
        <v>0</v>
      </c>
      <c r="H165" s="53">
        <f t="shared" si="30"/>
        <v>100</v>
      </c>
      <c r="I165" s="123"/>
    </row>
    <row r="166" spans="1:9" ht="16.5" customHeight="1" x14ac:dyDescent="0.2">
      <c r="A166" s="447" t="s">
        <v>116</v>
      </c>
      <c r="B166" s="447"/>
      <c r="C166" s="447"/>
      <c r="D166" s="82">
        <f t="shared" ref="D166:F167" si="31">D167</f>
        <v>30000</v>
      </c>
      <c r="E166" s="241">
        <f t="shared" si="31"/>
        <v>0</v>
      </c>
      <c r="F166" s="241">
        <f t="shared" si="31"/>
        <v>30000</v>
      </c>
      <c r="G166" s="16">
        <f t="shared" si="26"/>
        <v>0</v>
      </c>
      <c r="H166" s="16">
        <f t="shared" si="30"/>
        <v>100</v>
      </c>
      <c r="I166" s="123"/>
    </row>
    <row r="167" spans="1:9" s="130" customFormat="1" ht="16.5" customHeight="1" x14ac:dyDescent="0.2">
      <c r="A167" s="555" t="s">
        <v>101</v>
      </c>
      <c r="B167" s="555"/>
      <c r="C167" s="555"/>
      <c r="D167" s="83">
        <f t="shared" si="31"/>
        <v>30000</v>
      </c>
      <c r="E167" s="257">
        <f t="shared" si="31"/>
        <v>0</v>
      </c>
      <c r="F167" s="257">
        <f t="shared" si="31"/>
        <v>30000</v>
      </c>
      <c r="G167" s="128">
        <f t="shared" si="26"/>
        <v>0</v>
      </c>
      <c r="H167" s="18">
        <f t="shared" si="30"/>
        <v>100</v>
      </c>
      <c r="I167" s="129"/>
    </row>
    <row r="168" spans="1:9" ht="13.5" customHeight="1" x14ac:dyDescent="0.2">
      <c r="A168" s="450" t="s">
        <v>214</v>
      </c>
      <c r="B168" s="450"/>
      <c r="C168" s="450"/>
      <c r="D168" s="84">
        <f>D170</f>
        <v>30000</v>
      </c>
      <c r="E168" s="243">
        <f>E170</f>
        <v>0</v>
      </c>
      <c r="F168" s="243">
        <f>F170</f>
        <v>30000</v>
      </c>
      <c r="G168" s="19">
        <f t="shared" si="26"/>
        <v>0</v>
      </c>
      <c r="H168" s="19">
        <f t="shared" si="30"/>
        <v>100</v>
      </c>
      <c r="I168" s="123"/>
    </row>
    <row r="169" spans="1:9" ht="13.5" customHeight="1" x14ac:dyDescent="0.2">
      <c r="A169" s="398" t="s">
        <v>275</v>
      </c>
      <c r="B169" s="399"/>
      <c r="C169" s="400"/>
      <c r="D169" s="84">
        <v>0</v>
      </c>
      <c r="E169" s="243">
        <v>0</v>
      </c>
      <c r="F169" s="243">
        <v>0</v>
      </c>
      <c r="G169" s="19">
        <v>0</v>
      </c>
      <c r="H169" s="19">
        <v>0</v>
      </c>
      <c r="I169" s="123"/>
    </row>
    <row r="170" spans="1:9" ht="13.5" customHeight="1" x14ac:dyDescent="0.2">
      <c r="B170" s="134">
        <v>3</v>
      </c>
      <c r="C170" s="135" t="s">
        <v>78</v>
      </c>
      <c r="D170" s="80">
        <f>D171</f>
        <v>30000</v>
      </c>
      <c r="E170" s="146">
        <f>E171</f>
        <v>0</v>
      </c>
      <c r="F170" s="146">
        <f>F171</f>
        <v>30000</v>
      </c>
      <c r="G170" s="26">
        <f t="shared" si="26"/>
        <v>0</v>
      </c>
      <c r="H170" s="53">
        <f t="shared" ref="H170:H175" si="32">F170/D170*100</f>
        <v>100</v>
      </c>
      <c r="I170" s="123"/>
    </row>
    <row r="171" spans="1:9" ht="13.5" customHeight="1" x14ac:dyDescent="0.2">
      <c r="B171" s="20">
        <v>32</v>
      </c>
      <c r="C171" s="32" t="s">
        <v>79</v>
      </c>
      <c r="D171" s="64">
        <f>SUM(D172,D173)</f>
        <v>30000</v>
      </c>
      <c r="E171" s="45">
        <f>SUM(E172,E173)</f>
        <v>0</v>
      </c>
      <c r="F171" s="45">
        <f>SUM(F172,F173)</f>
        <v>30000</v>
      </c>
      <c r="G171" s="26">
        <f t="shared" si="26"/>
        <v>0</v>
      </c>
      <c r="H171" s="53">
        <f t="shared" si="32"/>
        <v>100</v>
      </c>
      <c r="I171" s="123"/>
    </row>
    <row r="172" spans="1:9" ht="13.5" customHeight="1" x14ac:dyDescent="0.2">
      <c r="B172" s="21">
        <v>323</v>
      </c>
      <c r="C172" s="34" t="s">
        <v>95</v>
      </c>
      <c r="D172" s="85">
        <v>28000</v>
      </c>
      <c r="E172" s="244">
        <v>0</v>
      </c>
      <c r="F172" s="244">
        <v>28000</v>
      </c>
      <c r="G172" s="26">
        <f t="shared" si="26"/>
        <v>0</v>
      </c>
      <c r="H172" s="53">
        <f t="shared" si="32"/>
        <v>100</v>
      </c>
      <c r="I172" s="123"/>
    </row>
    <row r="173" spans="1:9" ht="13.5" customHeight="1" x14ac:dyDescent="0.2">
      <c r="B173" s="171">
        <v>322</v>
      </c>
      <c r="C173" s="139" t="s">
        <v>94</v>
      </c>
      <c r="D173" s="85">
        <v>2000</v>
      </c>
      <c r="E173" s="244">
        <v>0</v>
      </c>
      <c r="F173" s="244">
        <v>2000</v>
      </c>
      <c r="G173" s="26">
        <v>0</v>
      </c>
      <c r="H173" s="53">
        <f t="shared" si="32"/>
        <v>100</v>
      </c>
      <c r="I173" s="123"/>
    </row>
    <row r="174" spans="1:9" ht="13.5" customHeight="1" x14ac:dyDescent="0.2">
      <c r="A174" s="552" t="s">
        <v>245</v>
      </c>
      <c r="B174" s="552"/>
      <c r="C174" s="552"/>
      <c r="D174" s="82">
        <f>D175</f>
        <v>12000</v>
      </c>
      <c r="E174" s="241">
        <f>E175</f>
        <v>0</v>
      </c>
      <c r="F174" s="241">
        <f>F175</f>
        <v>12000</v>
      </c>
      <c r="G174" s="16">
        <f t="shared" si="26"/>
        <v>0</v>
      </c>
      <c r="H174" s="16">
        <f t="shared" si="32"/>
        <v>100</v>
      </c>
      <c r="I174" s="123"/>
    </row>
    <row r="175" spans="1:9" ht="13.5" customHeight="1" x14ac:dyDescent="0.2">
      <c r="A175" s="449" t="s">
        <v>113</v>
      </c>
      <c r="B175" s="449"/>
      <c r="C175" s="449"/>
      <c r="D175" s="83">
        <f>D179</f>
        <v>12000</v>
      </c>
      <c r="E175" s="242">
        <f>E179</f>
        <v>0</v>
      </c>
      <c r="F175" s="242">
        <f>F179</f>
        <v>12000</v>
      </c>
      <c r="G175" s="18">
        <f t="shared" si="26"/>
        <v>0</v>
      </c>
      <c r="H175" s="18">
        <f t="shared" si="32"/>
        <v>100</v>
      </c>
      <c r="I175" s="123"/>
    </row>
    <row r="176" spans="1:9" ht="13.5" customHeight="1" x14ac:dyDescent="0.2">
      <c r="A176" s="544" t="s">
        <v>314</v>
      </c>
      <c r="B176" s="544"/>
      <c r="C176" s="544"/>
      <c r="D176" s="84">
        <v>0</v>
      </c>
      <c r="E176" s="243">
        <v>0</v>
      </c>
      <c r="F176" s="243">
        <v>0</v>
      </c>
      <c r="G176" s="19">
        <v>0</v>
      </c>
      <c r="H176" s="19">
        <v>0</v>
      </c>
      <c r="I176" s="123"/>
    </row>
    <row r="177" spans="1:9" ht="13.5" customHeight="1" x14ac:dyDescent="0.2">
      <c r="A177" s="450" t="s">
        <v>214</v>
      </c>
      <c r="B177" s="450"/>
      <c r="C177" s="450"/>
      <c r="D177" s="84">
        <v>12000</v>
      </c>
      <c r="E177" s="243">
        <v>0</v>
      </c>
      <c r="F177" s="243">
        <v>12000</v>
      </c>
      <c r="G177" s="19">
        <f t="shared" si="26"/>
        <v>0</v>
      </c>
      <c r="H177" s="19">
        <f>F177/D177*100</f>
        <v>100</v>
      </c>
      <c r="I177" s="123"/>
    </row>
    <row r="178" spans="1:9" ht="13.5" customHeight="1" x14ac:dyDescent="0.2">
      <c r="A178" s="551" t="s">
        <v>253</v>
      </c>
      <c r="B178" s="551"/>
      <c r="C178" s="551"/>
      <c r="D178" s="84">
        <v>0</v>
      </c>
      <c r="E178" s="243">
        <v>0</v>
      </c>
      <c r="F178" s="243">
        <v>0</v>
      </c>
      <c r="G178" s="19">
        <v>0</v>
      </c>
      <c r="H178" s="19">
        <v>0</v>
      </c>
      <c r="I178" s="123"/>
    </row>
    <row r="179" spans="1:9" ht="13.5" customHeight="1" x14ac:dyDescent="0.2">
      <c r="B179" s="134">
        <v>3</v>
      </c>
      <c r="C179" s="135" t="s">
        <v>78</v>
      </c>
      <c r="D179" s="88">
        <f>D180</f>
        <v>12000</v>
      </c>
      <c r="E179" s="245">
        <f>E180</f>
        <v>0</v>
      </c>
      <c r="F179" s="245">
        <f>F180</f>
        <v>12000</v>
      </c>
      <c r="G179" s="26">
        <f t="shared" si="26"/>
        <v>0</v>
      </c>
      <c r="H179" s="53">
        <f t="shared" ref="H179:H194" si="33">F179/D179*100</f>
        <v>100</v>
      </c>
      <c r="I179" s="123"/>
    </row>
    <row r="180" spans="1:9" ht="13.5" customHeight="1" x14ac:dyDescent="0.2">
      <c r="B180" s="20">
        <v>32</v>
      </c>
      <c r="C180" s="32" t="s">
        <v>79</v>
      </c>
      <c r="D180" s="88">
        <f>SUM(D181,D182)</f>
        <v>12000</v>
      </c>
      <c r="E180" s="245">
        <f>SUM(E181,E182)</f>
        <v>0</v>
      </c>
      <c r="F180" s="245">
        <f>SUM(F181,F182)</f>
        <v>12000</v>
      </c>
      <c r="G180" s="26">
        <f t="shared" si="26"/>
        <v>0</v>
      </c>
      <c r="H180" s="53">
        <f t="shared" si="33"/>
        <v>100</v>
      </c>
      <c r="I180" s="123"/>
    </row>
    <row r="181" spans="1:9" ht="13.5" customHeight="1" x14ac:dyDescent="0.2">
      <c r="B181" s="21">
        <v>322</v>
      </c>
      <c r="C181" s="34" t="s">
        <v>94</v>
      </c>
      <c r="D181" s="85">
        <v>11000</v>
      </c>
      <c r="E181" s="244">
        <v>0</v>
      </c>
      <c r="F181" s="244">
        <v>11000</v>
      </c>
      <c r="G181" s="26">
        <f t="shared" si="26"/>
        <v>0</v>
      </c>
      <c r="H181" s="53">
        <f t="shared" si="33"/>
        <v>100</v>
      </c>
      <c r="I181" s="123"/>
    </row>
    <row r="182" spans="1:9" ht="13.5" customHeight="1" x14ac:dyDescent="0.2">
      <c r="B182" s="23">
        <v>323</v>
      </c>
      <c r="C182" s="139" t="s">
        <v>95</v>
      </c>
      <c r="D182" s="85">
        <v>1000</v>
      </c>
      <c r="E182" s="244">
        <v>0</v>
      </c>
      <c r="F182" s="244">
        <v>1000</v>
      </c>
      <c r="G182" s="26">
        <f t="shared" si="26"/>
        <v>0</v>
      </c>
      <c r="H182" s="53">
        <f t="shared" si="33"/>
        <v>100</v>
      </c>
      <c r="I182" s="123"/>
    </row>
    <row r="183" spans="1:9" ht="13.5" customHeight="1" x14ac:dyDescent="0.2">
      <c r="A183" s="447" t="s">
        <v>117</v>
      </c>
      <c r="B183" s="447"/>
      <c r="C183" s="447"/>
      <c r="D183" s="117">
        <f>D186</f>
        <v>40000</v>
      </c>
      <c r="E183" s="241">
        <f>E186</f>
        <v>0</v>
      </c>
      <c r="F183" s="241">
        <f>F186</f>
        <v>40000</v>
      </c>
      <c r="G183" s="16">
        <f t="shared" ref="G183:G184" si="34">E183/D183*100</f>
        <v>0</v>
      </c>
      <c r="H183" s="16">
        <f t="shared" si="33"/>
        <v>100</v>
      </c>
    </row>
    <row r="184" spans="1:9" ht="13.5" customHeight="1" x14ac:dyDescent="0.2">
      <c r="A184" s="449" t="s">
        <v>113</v>
      </c>
      <c r="B184" s="449"/>
      <c r="C184" s="449"/>
      <c r="D184" s="118">
        <f>D187</f>
        <v>40000</v>
      </c>
      <c r="E184" s="242">
        <f t="shared" ref="D184:F186" si="35">E185</f>
        <v>0</v>
      </c>
      <c r="F184" s="242">
        <f t="shared" si="35"/>
        <v>40000</v>
      </c>
      <c r="G184" s="18">
        <f t="shared" si="34"/>
        <v>0</v>
      </c>
      <c r="H184" s="18">
        <f t="shared" si="33"/>
        <v>100</v>
      </c>
    </row>
    <row r="185" spans="1:9" ht="13.5" customHeight="1" x14ac:dyDescent="0.2">
      <c r="A185" s="450" t="s">
        <v>214</v>
      </c>
      <c r="B185" s="450"/>
      <c r="C185" s="450"/>
      <c r="D185" s="119">
        <f t="shared" si="35"/>
        <v>40000</v>
      </c>
      <c r="E185" s="243">
        <f t="shared" si="35"/>
        <v>0</v>
      </c>
      <c r="F185" s="243">
        <f t="shared" si="35"/>
        <v>40000</v>
      </c>
      <c r="G185" s="19">
        <f t="shared" ref="G185" si="36">E185/D185*100</f>
        <v>0</v>
      </c>
      <c r="H185" s="19">
        <f t="shared" si="33"/>
        <v>100</v>
      </c>
    </row>
    <row r="186" spans="1:9" ht="13.5" customHeight="1" x14ac:dyDescent="0.2">
      <c r="B186" s="134">
        <v>3</v>
      </c>
      <c r="C186" s="135" t="s">
        <v>78</v>
      </c>
      <c r="D186" s="55">
        <f t="shared" si="35"/>
        <v>40000</v>
      </c>
      <c r="E186" s="146">
        <f t="shared" si="35"/>
        <v>0</v>
      </c>
      <c r="F186" s="146">
        <f t="shared" si="35"/>
        <v>40000</v>
      </c>
      <c r="G186" s="53">
        <f t="shared" ref="G186:G192" si="37">E186/D186*100</f>
        <v>0</v>
      </c>
      <c r="H186" s="53">
        <f t="shared" si="33"/>
        <v>100</v>
      </c>
    </row>
    <row r="187" spans="1:9" ht="13.5" customHeight="1" x14ac:dyDescent="0.2">
      <c r="B187" s="20">
        <v>32</v>
      </c>
      <c r="C187" s="32" t="s">
        <v>79</v>
      </c>
      <c r="D187" s="120">
        <f>SUM(D188,D189)</f>
        <v>40000</v>
      </c>
      <c r="E187" s="45">
        <f>SUM(E188,E189)</f>
        <v>0</v>
      </c>
      <c r="F187" s="45">
        <f>SUM(F188,F189)</f>
        <v>40000</v>
      </c>
      <c r="G187" s="53">
        <f t="shared" si="37"/>
        <v>0</v>
      </c>
      <c r="H187" s="53">
        <f t="shared" si="33"/>
        <v>100</v>
      </c>
    </row>
    <row r="188" spans="1:9" ht="13.5" customHeight="1" x14ac:dyDescent="0.2">
      <c r="B188" s="21">
        <v>323</v>
      </c>
      <c r="C188" s="34" t="s">
        <v>95</v>
      </c>
      <c r="D188" s="90">
        <v>35500</v>
      </c>
      <c r="E188" s="258">
        <v>0</v>
      </c>
      <c r="F188" s="258">
        <v>35500</v>
      </c>
      <c r="G188" s="26">
        <f t="shared" si="37"/>
        <v>0</v>
      </c>
      <c r="H188" s="53">
        <f t="shared" si="33"/>
        <v>100</v>
      </c>
    </row>
    <row r="189" spans="1:9" ht="13.5" customHeight="1" x14ac:dyDescent="0.2">
      <c r="B189" s="171">
        <v>322</v>
      </c>
      <c r="C189" s="139" t="s">
        <v>94</v>
      </c>
      <c r="D189" s="90">
        <v>4500</v>
      </c>
      <c r="E189" s="258">
        <v>0</v>
      </c>
      <c r="F189" s="258">
        <v>4500</v>
      </c>
      <c r="G189" s="26">
        <f t="shared" si="37"/>
        <v>0</v>
      </c>
      <c r="H189" s="53">
        <f t="shared" si="33"/>
        <v>100</v>
      </c>
    </row>
    <row r="190" spans="1:9" ht="16.5" customHeight="1" x14ac:dyDescent="0.2">
      <c r="A190" s="545" t="s">
        <v>267</v>
      </c>
      <c r="B190" s="545"/>
      <c r="C190" s="545"/>
      <c r="D190" s="82">
        <f t="shared" ref="D190:F191" si="38">D191</f>
        <v>13000</v>
      </c>
      <c r="E190" s="250">
        <f t="shared" si="38"/>
        <v>0</v>
      </c>
      <c r="F190" s="250">
        <f t="shared" si="38"/>
        <v>13000</v>
      </c>
      <c r="G190" s="16">
        <f t="shared" si="37"/>
        <v>0</v>
      </c>
      <c r="H190" s="16">
        <f t="shared" si="33"/>
        <v>100</v>
      </c>
    </row>
    <row r="191" spans="1:9" ht="13.5" customHeight="1" x14ac:dyDescent="0.2">
      <c r="A191" s="546" t="s">
        <v>254</v>
      </c>
      <c r="B191" s="546"/>
      <c r="C191" s="546"/>
      <c r="D191" s="83">
        <f>D193</f>
        <v>13000</v>
      </c>
      <c r="E191" s="242">
        <f t="shared" si="38"/>
        <v>0</v>
      </c>
      <c r="F191" s="242">
        <f t="shared" si="38"/>
        <v>13000</v>
      </c>
      <c r="G191" s="18">
        <f t="shared" si="37"/>
        <v>0</v>
      </c>
      <c r="H191" s="18">
        <f t="shared" si="33"/>
        <v>100</v>
      </c>
    </row>
    <row r="192" spans="1:9" ht="13.5" customHeight="1" x14ac:dyDescent="0.2">
      <c r="A192" s="547" t="s">
        <v>215</v>
      </c>
      <c r="B192" s="547"/>
      <c r="C192" s="547"/>
      <c r="D192" s="84">
        <f t="shared" ref="D192:F193" si="39">D193</f>
        <v>13000</v>
      </c>
      <c r="E192" s="243">
        <f t="shared" si="39"/>
        <v>0</v>
      </c>
      <c r="F192" s="243">
        <f t="shared" si="39"/>
        <v>13000</v>
      </c>
      <c r="G192" s="19">
        <f t="shared" si="37"/>
        <v>0</v>
      </c>
      <c r="H192" s="19">
        <f t="shared" si="33"/>
        <v>100</v>
      </c>
    </row>
    <row r="193" spans="1:8" ht="13.5" customHeight="1" x14ac:dyDescent="0.2">
      <c r="B193" s="134">
        <v>3</v>
      </c>
      <c r="C193" s="135" t="s">
        <v>78</v>
      </c>
      <c r="D193" s="88">
        <f t="shared" si="39"/>
        <v>13000</v>
      </c>
      <c r="E193" s="245">
        <f t="shared" si="39"/>
        <v>0</v>
      </c>
      <c r="F193" s="245">
        <f t="shared" si="39"/>
        <v>13000</v>
      </c>
      <c r="G193" s="53">
        <f t="shared" ref="G193:G196" si="40">E193/D193*100</f>
        <v>0</v>
      </c>
      <c r="H193" s="53">
        <f t="shared" si="33"/>
        <v>100</v>
      </c>
    </row>
    <row r="194" spans="1:8" ht="13.5" customHeight="1" x14ac:dyDescent="0.2">
      <c r="B194" s="20">
        <v>32</v>
      </c>
      <c r="C194" s="32" t="s">
        <v>79</v>
      </c>
      <c r="D194" s="120">
        <f>SUM(D195,D196)</f>
        <v>13000</v>
      </c>
      <c r="E194" s="45">
        <f>SUM(E195,E196)</f>
        <v>0</v>
      </c>
      <c r="F194" s="45">
        <f>SUM(F195,F196)</f>
        <v>13000</v>
      </c>
      <c r="G194" s="53">
        <f t="shared" si="40"/>
        <v>0</v>
      </c>
      <c r="H194" s="53">
        <f t="shared" si="33"/>
        <v>100</v>
      </c>
    </row>
    <row r="195" spans="1:8" ht="13.5" customHeight="1" x14ac:dyDescent="0.2">
      <c r="B195" s="21">
        <v>322</v>
      </c>
      <c r="C195" s="38" t="s">
        <v>210</v>
      </c>
      <c r="D195" s="85">
        <v>0</v>
      </c>
      <c r="E195" s="244">
        <v>0</v>
      </c>
      <c r="F195" s="244">
        <v>0</v>
      </c>
      <c r="G195" s="26">
        <v>0</v>
      </c>
      <c r="H195" s="53">
        <v>0</v>
      </c>
    </row>
    <row r="196" spans="1:8" ht="13.5" customHeight="1" x14ac:dyDescent="0.2">
      <c r="B196" s="23">
        <v>323</v>
      </c>
      <c r="C196" s="138" t="s">
        <v>255</v>
      </c>
      <c r="D196" s="85">
        <v>13000</v>
      </c>
      <c r="E196" s="244">
        <v>0</v>
      </c>
      <c r="F196" s="244">
        <v>13000</v>
      </c>
      <c r="G196" s="26">
        <f t="shared" si="40"/>
        <v>0</v>
      </c>
      <c r="H196" s="53">
        <f t="shared" ref="H196:H213" si="41">F196/D196*100</f>
        <v>100</v>
      </c>
    </row>
    <row r="197" spans="1:8" ht="13.5" customHeight="1" x14ac:dyDescent="0.2">
      <c r="A197" s="448" t="s">
        <v>268</v>
      </c>
      <c r="B197" s="448"/>
      <c r="C197" s="448"/>
      <c r="D197" s="82">
        <f t="shared" ref="D197:F200" si="42">D198</f>
        <v>3000</v>
      </c>
      <c r="E197" s="241">
        <f t="shared" si="42"/>
        <v>0</v>
      </c>
      <c r="F197" s="241">
        <f t="shared" si="42"/>
        <v>3000</v>
      </c>
      <c r="G197" s="16">
        <f>E197/D197*100</f>
        <v>0</v>
      </c>
      <c r="H197" s="16">
        <f t="shared" si="41"/>
        <v>100</v>
      </c>
    </row>
    <row r="198" spans="1:8" ht="13.5" customHeight="1" x14ac:dyDescent="0.2">
      <c r="A198" s="546" t="s">
        <v>254</v>
      </c>
      <c r="B198" s="546"/>
      <c r="C198" s="546"/>
      <c r="D198" s="83">
        <f>D200</f>
        <v>3000</v>
      </c>
      <c r="E198" s="242">
        <f t="shared" si="42"/>
        <v>0</v>
      </c>
      <c r="F198" s="242">
        <f t="shared" si="42"/>
        <v>3000</v>
      </c>
      <c r="G198" s="18">
        <f t="shared" ref="G198:G202" si="43">E198/D198*100</f>
        <v>0</v>
      </c>
      <c r="H198" s="18">
        <f t="shared" si="41"/>
        <v>100</v>
      </c>
    </row>
    <row r="199" spans="1:8" ht="13.5" customHeight="1" x14ac:dyDescent="0.2">
      <c r="A199" s="553" t="s">
        <v>214</v>
      </c>
      <c r="B199" s="450"/>
      <c r="C199" s="450"/>
      <c r="D199" s="84">
        <f t="shared" si="42"/>
        <v>3000</v>
      </c>
      <c r="E199" s="243">
        <f t="shared" si="42"/>
        <v>0</v>
      </c>
      <c r="F199" s="243">
        <f t="shared" si="42"/>
        <v>3000</v>
      </c>
      <c r="G199" s="19">
        <f t="shared" si="43"/>
        <v>0</v>
      </c>
      <c r="H199" s="19">
        <f t="shared" si="41"/>
        <v>100</v>
      </c>
    </row>
    <row r="200" spans="1:8" ht="13.5" customHeight="1" x14ac:dyDescent="0.2">
      <c r="A200" s="188"/>
      <c r="B200" s="187">
        <v>3</v>
      </c>
      <c r="C200" s="156" t="s">
        <v>78</v>
      </c>
      <c r="D200" s="80">
        <f t="shared" si="42"/>
        <v>3000</v>
      </c>
      <c r="E200" s="146">
        <f t="shared" si="42"/>
        <v>0</v>
      </c>
      <c r="F200" s="146">
        <f t="shared" si="42"/>
        <v>3000</v>
      </c>
      <c r="G200" s="26">
        <f t="shared" si="43"/>
        <v>0</v>
      </c>
      <c r="H200" s="53">
        <f t="shared" si="41"/>
        <v>100</v>
      </c>
    </row>
    <row r="201" spans="1:8" ht="13.5" customHeight="1" x14ac:dyDescent="0.2">
      <c r="B201" s="134">
        <v>32</v>
      </c>
      <c r="C201" s="135" t="s">
        <v>79</v>
      </c>
      <c r="D201" s="64">
        <f>D202</f>
        <v>3000</v>
      </c>
      <c r="E201" s="45">
        <f>E202</f>
        <v>0</v>
      </c>
      <c r="F201" s="45">
        <f>F202</f>
        <v>3000</v>
      </c>
      <c r="G201" s="26">
        <f t="shared" si="43"/>
        <v>0</v>
      </c>
      <c r="H201" s="53">
        <f t="shared" si="41"/>
        <v>100</v>
      </c>
    </row>
    <row r="202" spans="1:8" ht="13.5" customHeight="1" x14ac:dyDescent="0.2">
      <c r="B202" s="23">
        <v>323</v>
      </c>
      <c r="C202" s="139" t="s">
        <v>95</v>
      </c>
      <c r="D202" s="85">
        <v>3000</v>
      </c>
      <c r="E202" s="244">
        <v>0</v>
      </c>
      <c r="F202" s="244">
        <v>3000</v>
      </c>
      <c r="G202" s="26">
        <f t="shared" si="43"/>
        <v>0</v>
      </c>
      <c r="H202" s="53">
        <f t="shared" si="41"/>
        <v>100</v>
      </c>
    </row>
    <row r="203" spans="1:8" ht="13.5" customHeight="1" x14ac:dyDescent="0.2">
      <c r="A203" s="448" t="s">
        <v>269</v>
      </c>
      <c r="B203" s="448"/>
      <c r="C203" s="448"/>
      <c r="D203" s="82">
        <f>D204</f>
        <v>4000</v>
      </c>
      <c r="E203" s="241">
        <f>E204</f>
        <v>0</v>
      </c>
      <c r="F203" s="241">
        <f>F204</f>
        <v>4000</v>
      </c>
      <c r="G203" s="16">
        <f t="shared" ref="G203:G209" si="44">E203/D203*100</f>
        <v>0</v>
      </c>
      <c r="H203" s="16">
        <f t="shared" si="41"/>
        <v>100</v>
      </c>
    </row>
    <row r="204" spans="1:8" ht="13.5" customHeight="1" x14ac:dyDescent="0.2">
      <c r="A204" s="546" t="s">
        <v>256</v>
      </c>
      <c r="B204" s="546"/>
      <c r="C204" s="546"/>
      <c r="D204" s="83">
        <f>D207</f>
        <v>4000</v>
      </c>
      <c r="E204" s="242">
        <f>E205</f>
        <v>0</v>
      </c>
      <c r="F204" s="242">
        <f>F207</f>
        <v>4000</v>
      </c>
      <c r="G204" s="18">
        <f t="shared" si="44"/>
        <v>0</v>
      </c>
      <c r="H204" s="18">
        <f t="shared" si="41"/>
        <v>100</v>
      </c>
    </row>
    <row r="205" spans="1:8" ht="13.5" customHeight="1" x14ac:dyDescent="0.2">
      <c r="A205" s="450" t="s">
        <v>214</v>
      </c>
      <c r="B205" s="450"/>
      <c r="C205" s="450"/>
      <c r="D205" s="84">
        <v>3800</v>
      </c>
      <c r="E205" s="243">
        <f>E207</f>
        <v>0</v>
      </c>
      <c r="F205" s="243">
        <v>3800</v>
      </c>
      <c r="G205" s="19">
        <f t="shared" si="44"/>
        <v>0</v>
      </c>
      <c r="H205" s="19">
        <f t="shared" si="41"/>
        <v>100</v>
      </c>
    </row>
    <row r="206" spans="1:8" ht="13.5" customHeight="1" x14ac:dyDescent="0.2">
      <c r="A206" s="498" t="s">
        <v>315</v>
      </c>
      <c r="B206" s="499"/>
      <c r="C206" s="499"/>
      <c r="D206" s="84">
        <v>200</v>
      </c>
      <c r="E206" s="243">
        <v>0</v>
      </c>
      <c r="F206" s="243">
        <v>200</v>
      </c>
      <c r="G206" s="19">
        <v>0</v>
      </c>
      <c r="H206" s="19">
        <f t="shared" si="41"/>
        <v>100</v>
      </c>
    </row>
    <row r="207" spans="1:8" ht="13.5" customHeight="1" x14ac:dyDescent="0.2">
      <c r="B207" s="134">
        <v>3</v>
      </c>
      <c r="C207" s="135" t="s">
        <v>78</v>
      </c>
      <c r="D207" s="80">
        <f t="shared" ref="D207:F208" si="45">D208</f>
        <v>4000</v>
      </c>
      <c r="E207" s="146">
        <f t="shared" si="45"/>
        <v>0</v>
      </c>
      <c r="F207" s="146">
        <f t="shared" si="45"/>
        <v>4000</v>
      </c>
      <c r="G207" s="26">
        <f t="shared" si="44"/>
        <v>0</v>
      </c>
      <c r="H207" s="53">
        <f t="shared" si="41"/>
        <v>100</v>
      </c>
    </row>
    <row r="208" spans="1:8" ht="13.5" customHeight="1" x14ac:dyDescent="0.2">
      <c r="B208" s="20">
        <v>32</v>
      </c>
      <c r="C208" s="32" t="s">
        <v>79</v>
      </c>
      <c r="D208" s="186">
        <f t="shared" si="45"/>
        <v>4000</v>
      </c>
      <c r="E208" s="259">
        <f t="shared" si="45"/>
        <v>0</v>
      </c>
      <c r="F208" s="259">
        <f t="shared" si="45"/>
        <v>4000</v>
      </c>
      <c r="G208" s="26">
        <f t="shared" si="44"/>
        <v>0</v>
      </c>
      <c r="H208" s="53">
        <f t="shared" si="41"/>
        <v>100</v>
      </c>
    </row>
    <row r="209" spans="1:13" ht="13.5" customHeight="1" x14ac:dyDescent="0.2">
      <c r="A209" s="33"/>
      <c r="B209" s="23">
        <v>323</v>
      </c>
      <c r="C209" s="139" t="s">
        <v>95</v>
      </c>
      <c r="D209" s="190">
        <v>4000</v>
      </c>
      <c r="E209" s="260">
        <v>0</v>
      </c>
      <c r="F209" s="260">
        <v>4000</v>
      </c>
      <c r="G209" s="26">
        <f t="shared" si="44"/>
        <v>0</v>
      </c>
      <c r="H209" s="53">
        <f t="shared" si="41"/>
        <v>100</v>
      </c>
    </row>
    <row r="210" spans="1:13" ht="26.25" customHeight="1" x14ac:dyDescent="0.2">
      <c r="A210" s="426" t="s">
        <v>244</v>
      </c>
      <c r="B210" s="427"/>
      <c r="C210" s="428"/>
      <c r="D210" s="189">
        <f>SUM(D211,D225,D240,D234)</f>
        <v>641750</v>
      </c>
      <c r="E210" s="261">
        <f>SUM(E211,E225,E240,E234)</f>
        <v>162700</v>
      </c>
      <c r="F210" s="261">
        <f>SUM(F211,F225,F240,F234)</f>
        <v>804450</v>
      </c>
      <c r="G210" s="65">
        <f>E210/D210*100</f>
        <v>25.352551616673157</v>
      </c>
      <c r="H210" s="65">
        <f t="shared" si="41"/>
        <v>125.35255161667315</v>
      </c>
      <c r="I210" s="27"/>
    </row>
    <row r="211" spans="1:13" ht="18.75" customHeight="1" x14ac:dyDescent="0.2">
      <c r="A211" s="492" t="s">
        <v>257</v>
      </c>
      <c r="B211" s="493"/>
      <c r="C211" s="494"/>
      <c r="D211" s="82">
        <f>D212</f>
        <v>90000</v>
      </c>
      <c r="E211" s="250">
        <f>E212</f>
        <v>51500</v>
      </c>
      <c r="F211" s="250">
        <f>F212</f>
        <v>141500</v>
      </c>
      <c r="G211" s="101">
        <f>E211/D211*100</f>
        <v>57.222222222222221</v>
      </c>
      <c r="H211" s="16">
        <f t="shared" si="41"/>
        <v>157.22222222222223</v>
      </c>
      <c r="I211" s="227"/>
    </row>
    <row r="212" spans="1:13" ht="13.5" customHeight="1" x14ac:dyDescent="0.2">
      <c r="A212" s="416" t="s">
        <v>113</v>
      </c>
      <c r="B212" s="417"/>
      <c r="C212" s="418"/>
      <c r="D212" s="86">
        <f>D220</f>
        <v>90000</v>
      </c>
      <c r="E212" s="251">
        <f>E220</f>
        <v>51500</v>
      </c>
      <c r="F212" s="251">
        <f>F220</f>
        <v>141500</v>
      </c>
      <c r="G212" s="18">
        <f>E212/D212*100</f>
        <v>57.222222222222221</v>
      </c>
      <c r="H212" s="18">
        <f t="shared" si="41"/>
        <v>157.22222222222223</v>
      </c>
      <c r="I212" s="27"/>
    </row>
    <row r="213" spans="1:13" ht="13.5" customHeight="1" x14ac:dyDescent="0.2">
      <c r="A213" s="422" t="s">
        <v>276</v>
      </c>
      <c r="B213" s="423"/>
      <c r="C213" s="424"/>
      <c r="D213" s="84">
        <v>18000</v>
      </c>
      <c r="E213" s="243">
        <v>22700</v>
      </c>
      <c r="F213" s="243">
        <v>40700</v>
      </c>
      <c r="G213" s="19">
        <f t="shared" ref="G213" si="46">E213/D213*100</f>
        <v>126.11111111111111</v>
      </c>
      <c r="H213" s="19">
        <f t="shared" si="41"/>
        <v>226.11111111111111</v>
      </c>
      <c r="I213" s="27"/>
      <c r="J213" s="33"/>
      <c r="M213" s="33"/>
    </row>
    <row r="214" spans="1:13" ht="13.5" customHeight="1" x14ac:dyDescent="0.2">
      <c r="A214" s="398" t="s">
        <v>275</v>
      </c>
      <c r="B214" s="399"/>
      <c r="C214" s="400"/>
      <c r="D214" s="84">
        <v>0</v>
      </c>
      <c r="E214" s="243">
        <v>10800</v>
      </c>
      <c r="F214" s="243">
        <v>10800</v>
      </c>
      <c r="G214" s="19">
        <v>0</v>
      </c>
      <c r="H214" s="19">
        <v>0</v>
      </c>
      <c r="I214" s="27"/>
    </row>
    <row r="215" spans="1:13" ht="13.5" customHeight="1" x14ac:dyDescent="0.2">
      <c r="A215" s="548" t="s">
        <v>314</v>
      </c>
      <c r="B215" s="549"/>
      <c r="C215" s="550"/>
      <c r="D215" s="84">
        <v>0</v>
      </c>
      <c r="E215" s="243">
        <v>0</v>
      </c>
      <c r="F215" s="243">
        <v>0</v>
      </c>
      <c r="G215" s="19">
        <v>0</v>
      </c>
      <c r="H215" s="19">
        <v>0</v>
      </c>
      <c r="I215" s="27"/>
    </row>
    <row r="216" spans="1:13" ht="13.5" customHeight="1" x14ac:dyDescent="0.2">
      <c r="A216" s="406" t="s">
        <v>214</v>
      </c>
      <c r="B216" s="407"/>
      <c r="C216" s="408"/>
      <c r="D216" s="84">
        <v>36000</v>
      </c>
      <c r="E216" s="243">
        <v>0</v>
      </c>
      <c r="F216" s="243">
        <v>36000</v>
      </c>
      <c r="G216" s="19">
        <f t="shared" ref="G216:G217" si="47">E216/D216*100</f>
        <v>0</v>
      </c>
      <c r="H216" s="19">
        <f>F216/D216*100</f>
        <v>100</v>
      </c>
      <c r="I216" s="27"/>
    </row>
    <row r="217" spans="1:13" ht="13.5" customHeight="1" x14ac:dyDescent="0.2">
      <c r="A217" s="435" t="s">
        <v>260</v>
      </c>
      <c r="B217" s="436"/>
      <c r="C217" s="437"/>
      <c r="D217" s="84">
        <v>36000</v>
      </c>
      <c r="E217" s="243">
        <v>-36000</v>
      </c>
      <c r="F217" s="243">
        <v>0</v>
      </c>
      <c r="G217" s="19">
        <f t="shared" si="47"/>
        <v>-100</v>
      </c>
      <c r="H217" s="19">
        <f>F217/D217*100</f>
        <v>0</v>
      </c>
      <c r="I217" s="27"/>
    </row>
    <row r="218" spans="1:13" ht="13.5" customHeight="1" x14ac:dyDescent="0.2">
      <c r="A218" s="409" t="s">
        <v>262</v>
      </c>
      <c r="B218" s="410"/>
      <c r="C218" s="411"/>
      <c r="D218" s="84">
        <v>0</v>
      </c>
      <c r="E218" s="243">
        <v>54000</v>
      </c>
      <c r="F218" s="243">
        <v>54000</v>
      </c>
      <c r="G218" s="19"/>
      <c r="H218" s="19"/>
      <c r="I218" s="27"/>
    </row>
    <row r="219" spans="1:13" ht="13.5" customHeight="1" x14ac:dyDescent="0.2">
      <c r="A219" s="503" t="s">
        <v>235</v>
      </c>
      <c r="B219" s="504"/>
      <c r="C219" s="505"/>
      <c r="D219" s="84">
        <v>0</v>
      </c>
      <c r="E219" s="243">
        <v>0</v>
      </c>
      <c r="F219" s="243">
        <v>0</v>
      </c>
      <c r="G219" s="19">
        <v>0</v>
      </c>
      <c r="H219" s="19">
        <v>0</v>
      </c>
      <c r="I219" s="27"/>
    </row>
    <row r="220" spans="1:13" ht="13.5" customHeight="1" x14ac:dyDescent="0.2">
      <c r="B220" s="136">
        <v>4</v>
      </c>
      <c r="C220" s="135" t="s">
        <v>105</v>
      </c>
      <c r="D220" s="80">
        <f>D221</f>
        <v>90000</v>
      </c>
      <c r="E220" s="245">
        <f>E221</f>
        <v>51500</v>
      </c>
      <c r="F220" s="245">
        <f>F221</f>
        <v>141500</v>
      </c>
      <c r="G220" s="26">
        <f t="shared" ref="G220:G221" si="48">E220/D220*100</f>
        <v>57.222222222222221</v>
      </c>
      <c r="H220" s="53">
        <f t="shared" ref="H220:H227" si="49">F220/D220*100</f>
        <v>157.22222222222223</v>
      </c>
      <c r="I220" s="104"/>
      <c r="J220" s="167"/>
    </row>
    <row r="221" spans="1:13" ht="13.5" customHeight="1" x14ac:dyDescent="0.2">
      <c r="B221" s="67">
        <v>42</v>
      </c>
      <c r="C221" s="32" t="s">
        <v>106</v>
      </c>
      <c r="D221" s="80">
        <f>SUM(D222,D223,D224)</f>
        <v>90000</v>
      </c>
      <c r="E221" s="245">
        <f>SUM(E222,E223,E224)</f>
        <v>51500</v>
      </c>
      <c r="F221" s="245">
        <f>SUM(F222,F223,F224)</f>
        <v>141500</v>
      </c>
      <c r="G221" s="26">
        <f t="shared" si="48"/>
        <v>57.222222222222221</v>
      </c>
      <c r="H221" s="53">
        <f t="shared" si="49"/>
        <v>157.22222222222223</v>
      </c>
      <c r="I221" s="104"/>
      <c r="J221" s="484"/>
      <c r="K221" s="484"/>
      <c r="L221" s="484"/>
    </row>
    <row r="222" spans="1:13" ht="13.5" customHeight="1" x14ac:dyDescent="0.2">
      <c r="B222" s="68">
        <v>421</v>
      </c>
      <c r="C222" s="34" t="s">
        <v>112</v>
      </c>
      <c r="D222" s="204">
        <v>87500</v>
      </c>
      <c r="E222" s="244">
        <v>51500</v>
      </c>
      <c r="F222" s="244">
        <v>139000</v>
      </c>
      <c r="G222" s="26">
        <f>E222/D222*100</f>
        <v>58.857142857142854</v>
      </c>
      <c r="H222" s="53">
        <f t="shared" si="49"/>
        <v>158.85714285714286</v>
      </c>
      <c r="I222" s="104"/>
      <c r="J222" s="484"/>
      <c r="K222" s="484"/>
      <c r="L222" s="484"/>
    </row>
    <row r="223" spans="1:13" ht="13.5" customHeight="1" x14ac:dyDescent="0.2">
      <c r="B223" s="68">
        <v>426</v>
      </c>
      <c r="C223" s="34" t="s">
        <v>118</v>
      </c>
      <c r="D223" s="204">
        <v>2500</v>
      </c>
      <c r="E223" s="262">
        <v>0</v>
      </c>
      <c r="F223" s="244">
        <v>2500</v>
      </c>
      <c r="G223" s="26">
        <v>0</v>
      </c>
      <c r="H223" s="53">
        <f t="shared" si="49"/>
        <v>100</v>
      </c>
      <c r="I223" s="104"/>
      <c r="J223" s="484"/>
      <c r="K223" s="484"/>
      <c r="L223" s="484"/>
    </row>
    <row r="224" spans="1:13" ht="13.5" customHeight="1" x14ac:dyDescent="0.2">
      <c r="B224" s="183">
        <v>422</v>
      </c>
      <c r="C224" s="182" t="s">
        <v>239</v>
      </c>
      <c r="D224" s="204">
        <v>0</v>
      </c>
      <c r="E224" s="262">
        <v>0</v>
      </c>
      <c r="F224" s="262">
        <v>0</v>
      </c>
      <c r="G224" s="26">
        <v>0</v>
      </c>
      <c r="H224" s="53" t="e">
        <f t="shared" si="49"/>
        <v>#DIV/0!</v>
      </c>
      <c r="I224" s="104"/>
      <c r="J224" s="484"/>
      <c r="K224" s="484"/>
      <c r="L224" s="484"/>
    </row>
    <row r="225" spans="1:12" ht="21" customHeight="1" x14ac:dyDescent="0.2">
      <c r="A225" s="492" t="s">
        <v>189</v>
      </c>
      <c r="B225" s="493"/>
      <c r="C225" s="494"/>
      <c r="D225" s="82">
        <f>D226</f>
        <v>3500</v>
      </c>
      <c r="E225" s="250">
        <f>E226</f>
        <v>0</v>
      </c>
      <c r="F225" s="250">
        <f>F226</f>
        <v>3500</v>
      </c>
      <c r="G225" s="101">
        <f>E225/D225*100</f>
        <v>0</v>
      </c>
      <c r="H225" s="16">
        <f t="shared" si="49"/>
        <v>100</v>
      </c>
      <c r="J225" s="484"/>
      <c r="K225" s="484"/>
      <c r="L225" s="484"/>
    </row>
    <row r="226" spans="1:12" ht="13.5" customHeight="1" x14ac:dyDescent="0.2">
      <c r="A226" s="416" t="s">
        <v>113</v>
      </c>
      <c r="B226" s="417"/>
      <c r="C226" s="418"/>
      <c r="D226" s="83">
        <f>D230</f>
        <v>3500</v>
      </c>
      <c r="E226" s="242">
        <f>E230</f>
        <v>0</v>
      </c>
      <c r="F226" s="242">
        <f>F230</f>
        <v>3500</v>
      </c>
      <c r="G226" s="18">
        <f>E226/D226*100</f>
        <v>0</v>
      </c>
      <c r="H226" s="18">
        <f t="shared" si="49"/>
        <v>100</v>
      </c>
    </row>
    <row r="227" spans="1:12" ht="13.5" customHeight="1" x14ac:dyDescent="0.2">
      <c r="A227" s="406" t="s">
        <v>214</v>
      </c>
      <c r="B227" s="407"/>
      <c r="C227" s="408"/>
      <c r="D227" s="84">
        <v>3500</v>
      </c>
      <c r="E227" s="243">
        <v>0</v>
      </c>
      <c r="F227" s="243">
        <v>3500</v>
      </c>
      <c r="G227" s="19">
        <f t="shared" ref="G227" si="50">E227/D227*100</f>
        <v>0</v>
      </c>
      <c r="H227" s="19">
        <f t="shared" si="49"/>
        <v>100</v>
      </c>
    </row>
    <row r="228" spans="1:12" ht="13.5" customHeight="1" x14ac:dyDescent="0.2">
      <c r="A228" s="503" t="s">
        <v>235</v>
      </c>
      <c r="B228" s="504"/>
      <c r="C228" s="505"/>
      <c r="D228" s="84">
        <v>0</v>
      </c>
      <c r="E228" s="243">
        <v>0</v>
      </c>
      <c r="F228" s="243">
        <v>0</v>
      </c>
      <c r="G228" s="19">
        <v>0</v>
      </c>
      <c r="H228" s="19">
        <v>0</v>
      </c>
    </row>
    <row r="229" spans="1:12" ht="13.5" customHeight="1" x14ac:dyDescent="0.2">
      <c r="A229" s="409" t="s">
        <v>262</v>
      </c>
      <c r="B229" s="410"/>
      <c r="C229" s="411"/>
      <c r="D229" s="84">
        <v>0</v>
      </c>
      <c r="E229" s="243">
        <v>0</v>
      </c>
      <c r="F229" s="243">
        <v>0</v>
      </c>
      <c r="G229" s="19">
        <v>0</v>
      </c>
      <c r="H229" s="19">
        <v>0</v>
      </c>
    </row>
    <row r="230" spans="1:12" ht="12.75" customHeight="1" x14ac:dyDescent="0.2">
      <c r="B230" s="136">
        <v>4</v>
      </c>
      <c r="C230" s="169" t="s">
        <v>280</v>
      </c>
      <c r="D230" s="80">
        <f>D231</f>
        <v>3500</v>
      </c>
      <c r="E230" s="146">
        <f>E231</f>
        <v>0</v>
      </c>
      <c r="F230" s="146">
        <f>F231</f>
        <v>3500</v>
      </c>
      <c r="G230" s="26">
        <f t="shared" ref="G230:G231" si="51">E230/D230*100</f>
        <v>0</v>
      </c>
      <c r="H230" s="53">
        <f>F230/D230*100</f>
        <v>100</v>
      </c>
    </row>
    <row r="231" spans="1:12" ht="13.5" customHeight="1" x14ac:dyDescent="0.2">
      <c r="B231" s="67">
        <v>42</v>
      </c>
      <c r="C231" s="170" t="s">
        <v>282</v>
      </c>
      <c r="D231" s="64">
        <f>SUM(D232,D233)</f>
        <v>3500</v>
      </c>
      <c r="E231" s="45">
        <f>SUM(E232:E233)</f>
        <v>0</v>
      </c>
      <c r="F231" s="45">
        <f>SUM(F232:F233)</f>
        <v>3500</v>
      </c>
      <c r="G231" s="26">
        <f t="shared" si="51"/>
        <v>0</v>
      </c>
      <c r="H231" s="53">
        <f>F231/D231*100</f>
        <v>100</v>
      </c>
      <c r="J231" s="147"/>
    </row>
    <row r="232" spans="1:12" ht="13.5" customHeight="1" x14ac:dyDescent="0.2">
      <c r="B232" s="68">
        <v>421</v>
      </c>
      <c r="C232" s="34" t="s">
        <v>112</v>
      </c>
      <c r="D232" s="93">
        <v>1000</v>
      </c>
      <c r="E232" s="244">
        <v>0</v>
      </c>
      <c r="F232" s="244">
        <v>1000</v>
      </c>
      <c r="G232" s="26">
        <v>0</v>
      </c>
      <c r="H232" s="53">
        <f>F232/D232*100</f>
        <v>100</v>
      </c>
    </row>
    <row r="233" spans="1:12" ht="13.5" customHeight="1" x14ac:dyDescent="0.2">
      <c r="B233" s="137">
        <v>422</v>
      </c>
      <c r="C233" s="138" t="s">
        <v>200</v>
      </c>
      <c r="D233" s="85">
        <v>2500</v>
      </c>
      <c r="E233" s="244">
        <v>0</v>
      </c>
      <c r="F233" s="244">
        <v>2500</v>
      </c>
      <c r="G233" s="26">
        <v>0</v>
      </c>
      <c r="H233" s="53">
        <f>F233/D233*100</f>
        <v>100</v>
      </c>
    </row>
    <row r="234" spans="1:12" ht="13.5" customHeight="1" x14ac:dyDescent="0.2">
      <c r="A234" s="571" t="s">
        <v>279</v>
      </c>
      <c r="B234" s="572"/>
      <c r="C234" s="573"/>
      <c r="D234" s="82">
        <f>D235</f>
        <v>0</v>
      </c>
      <c r="E234" s="250">
        <f>E235</f>
        <v>0</v>
      </c>
      <c r="F234" s="250">
        <f>F235</f>
        <v>0</v>
      </c>
      <c r="G234" s="101">
        <v>0</v>
      </c>
      <c r="H234" s="16">
        <v>0</v>
      </c>
    </row>
    <row r="235" spans="1:12" ht="13.5" customHeight="1" x14ac:dyDescent="0.2">
      <c r="A235" s="416" t="s">
        <v>113</v>
      </c>
      <c r="B235" s="417"/>
      <c r="C235" s="418"/>
      <c r="D235" s="83">
        <f>D237</f>
        <v>0</v>
      </c>
      <c r="E235" s="242">
        <f>E238</f>
        <v>0</v>
      </c>
      <c r="F235" s="242">
        <f>F238</f>
        <v>0</v>
      </c>
      <c r="G235" s="18">
        <v>0</v>
      </c>
      <c r="H235" s="18">
        <v>0</v>
      </c>
    </row>
    <row r="236" spans="1:12" ht="13.5" customHeight="1" x14ac:dyDescent="0.2">
      <c r="A236" s="435" t="s">
        <v>260</v>
      </c>
      <c r="B236" s="436"/>
      <c r="C236" s="437"/>
      <c r="D236" s="84">
        <v>0</v>
      </c>
      <c r="E236" s="243">
        <v>0</v>
      </c>
      <c r="F236" s="243">
        <v>0</v>
      </c>
      <c r="G236" s="19">
        <v>0</v>
      </c>
      <c r="H236" s="19">
        <v>0</v>
      </c>
    </row>
    <row r="237" spans="1:12" ht="13.5" customHeight="1" x14ac:dyDescent="0.2">
      <c r="B237" s="136">
        <v>4</v>
      </c>
      <c r="C237" s="141" t="s">
        <v>137</v>
      </c>
      <c r="D237" s="88">
        <f t="shared" ref="D237:F238" si="52">D238</f>
        <v>0</v>
      </c>
      <c r="E237" s="255">
        <f t="shared" si="52"/>
        <v>0</v>
      </c>
      <c r="F237" s="255">
        <f t="shared" si="52"/>
        <v>0</v>
      </c>
      <c r="G237" s="75"/>
      <c r="H237" s="53">
        <v>0</v>
      </c>
    </row>
    <row r="238" spans="1:12" ht="13.5" customHeight="1" x14ac:dyDescent="0.2">
      <c r="B238" s="67">
        <v>42</v>
      </c>
      <c r="C238" s="38" t="s">
        <v>281</v>
      </c>
      <c r="D238" s="88">
        <f t="shared" si="52"/>
        <v>0</v>
      </c>
      <c r="E238" s="255">
        <f t="shared" si="52"/>
        <v>0</v>
      </c>
      <c r="F238" s="255">
        <f t="shared" si="52"/>
        <v>0</v>
      </c>
      <c r="G238" s="75"/>
      <c r="H238" s="53">
        <v>0</v>
      </c>
    </row>
    <row r="239" spans="1:12" ht="13.5" customHeight="1" x14ac:dyDescent="0.2">
      <c r="B239" s="68">
        <v>421</v>
      </c>
      <c r="C239" s="34" t="s">
        <v>112</v>
      </c>
      <c r="D239" s="85">
        <v>0</v>
      </c>
      <c r="E239" s="244">
        <v>0</v>
      </c>
      <c r="F239" s="244">
        <v>0</v>
      </c>
      <c r="G239" s="26"/>
      <c r="H239" s="53">
        <v>0</v>
      </c>
    </row>
    <row r="240" spans="1:12" ht="13.5" customHeight="1" x14ac:dyDescent="0.2">
      <c r="A240" s="451" t="s">
        <v>238</v>
      </c>
      <c r="B240" s="452"/>
      <c r="C240" s="453"/>
      <c r="D240" s="82">
        <f>D241</f>
        <v>548250</v>
      </c>
      <c r="E240" s="241">
        <f>E241</f>
        <v>111200</v>
      </c>
      <c r="F240" s="241">
        <f>F241</f>
        <v>659450</v>
      </c>
      <c r="G240" s="16">
        <f>E240/D240*100</f>
        <v>20.282717738258093</v>
      </c>
      <c r="H240" s="16">
        <f t="shared" ref="H240:H255" si="53">F240/D240*100</f>
        <v>120.2827177382581</v>
      </c>
    </row>
    <row r="241" spans="1:11" ht="13.5" customHeight="1" x14ac:dyDescent="0.2">
      <c r="A241" s="416" t="s">
        <v>113</v>
      </c>
      <c r="B241" s="417"/>
      <c r="C241" s="418"/>
      <c r="D241" s="83">
        <f>SUM(D250,D253)</f>
        <v>548250</v>
      </c>
      <c r="E241" s="242">
        <f>E253</f>
        <v>111200</v>
      </c>
      <c r="F241" s="242">
        <f>SUM(F253+F250)</f>
        <v>659450</v>
      </c>
      <c r="G241" s="18">
        <f>E241/D241*100</f>
        <v>20.282717738258093</v>
      </c>
      <c r="H241" s="18">
        <f t="shared" si="53"/>
        <v>120.2827177382581</v>
      </c>
    </row>
    <row r="242" spans="1:11" ht="13.5" customHeight="1" x14ac:dyDescent="0.2">
      <c r="A242" s="425" t="s">
        <v>214</v>
      </c>
      <c r="B242" s="539"/>
      <c r="C242" s="540"/>
      <c r="D242" s="84">
        <v>7350</v>
      </c>
      <c r="E242" s="243">
        <v>0</v>
      </c>
      <c r="F242" s="243">
        <v>7350</v>
      </c>
      <c r="G242" s="19">
        <f t="shared" ref="G242:G247" si="54">E242/D242*100</f>
        <v>0</v>
      </c>
      <c r="H242" s="19">
        <f t="shared" si="53"/>
        <v>100</v>
      </c>
    </row>
    <row r="243" spans="1:11" ht="13.5" customHeight="1" x14ac:dyDescent="0.2">
      <c r="A243" s="422" t="s">
        <v>276</v>
      </c>
      <c r="B243" s="423"/>
      <c r="C243" s="424"/>
      <c r="D243" s="84">
        <v>200000</v>
      </c>
      <c r="E243" s="243">
        <v>-200000</v>
      </c>
      <c r="F243" s="243">
        <v>0</v>
      </c>
      <c r="G243" s="19">
        <f t="shared" si="54"/>
        <v>-100</v>
      </c>
      <c r="H243" s="19">
        <f t="shared" si="53"/>
        <v>0</v>
      </c>
      <c r="J243" s="485"/>
      <c r="K243" s="485"/>
    </row>
    <row r="244" spans="1:11" ht="13.5" customHeight="1" x14ac:dyDescent="0.2">
      <c r="A244" s="495" t="s">
        <v>223</v>
      </c>
      <c r="B244" s="496"/>
      <c r="C244" s="497"/>
      <c r="D244" s="84">
        <v>140000</v>
      </c>
      <c r="E244" s="243">
        <v>0</v>
      </c>
      <c r="F244" s="243">
        <v>140000</v>
      </c>
      <c r="G244" s="19">
        <f t="shared" si="54"/>
        <v>0</v>
      </c>
      <c r="H244" s="19">
        <f t="shared" si="53"/>
        <v>100</v>
      </c>
    </row>
    <row r="245" spans="1:11" ht="13.5" customHeight="1" x14ac:dyDescent="0.2">
      <c r="A245" s="495" t="s">
        <v>222</v>
      </c>
      <c r="B245" s="496"/>
      <c r="C245" s="497"/>
      <c r="D245" s="84">
        <v>400</v>
      </c>
      <c r="E245" s="243">
        <v>0</v>
      </c>
      <c r="F245" s="243">
        <v>400</v>
      </c>
      <c r="G245" s="19">
        <f t="shared" si="54"/>
        <v>0</v>
      </c>
      <c r="H245" s="19">
        <f t="shared" si="53"/>
        <v>100</v>
      </c>
    </row>
    <row r="246" spans="1:11" ht="13.5" customHeight="1" x14ac:dyDescent="0.2">
      <c r="A246" s="495" t="s">
        <v>234</v>
      </c>
      <c r="B246" s="496"/>
      <c r="C246" s="497"/>
      <c r="D246" s="84">
        <v>500</v>
      </c>
      <c r="E246" s="243">
        <v>0</v>
      </c>
      <c r="F246" s="243">
        <v>500</v>
      </c>
      <c r="G246" s="19">
        <f t="shared" si="54"/>
        <v>0</v>
      </c>
      <c r="H246" s="19">
        <f t="shared" si="53"/>
        <v>100</v>
      </c>
    </row>
    <row r="247" spans="1:11" ht="13.5" customHeight="1" x14ac:dyDescent="0.2">
      <c r="A247" s="438" t="s">
        <v>260</v>
      </c>
      <c r="B247" s="439"/>
      <c r="C247" s="440"/>
      <c r="D247" s="84">
        <v>200000</v>
      </c>
      <c r="E247" s="243">
        <v>-200000</v>
      </c>
      <c r="F247" s="243">
        <v>0</v>
      </c>
      <c r="G247" s="19">
        <f t="shared" si="54"/>
        <v>-100</v>
      </c>
      <c r="H247" s="19">
        <f t="shared" si="53"/>
        <v>0</v>
      </c>
    </row>
    <row r="248" spans="1:11" ht="13.5" customHeight="1" x14ac:dyDescent="0.2">
      <c r="A248" s="398" t="s">
        <v>275</v>
      </c>
      <c r="B248" s="399"/>
      <c r="C248" s="400"/>
      <c r="D248" s="84">
        <v>0</v>
      </c>
      <c r="E248" s="243">
        <v>2900</v>
      </c>
      <c r="F248" s="243">
        <v>2900</v>
      </c>
      <c r="G248" s="19">
        <v>0</v>
      </c>
      <c r="H248" s="19">
        <v>0</v>
      </c>
    </row>
    <row r="249" spans="1:11" ht="13.5" customHeight="1" x14ac:dyDescent="0.2">
      <c r="A249" s="409" t="s">
        <v>262</v>
      </c>
      <c r="B249" s="410"/>
      <c r="C249" s="411"/>
      <c r="D249" s="84">
        <v>0</v>
      </c>
      <c r="E249" s="243">
        <v>508300</v>
      </c>
      <c r="F249" s="243">
        <v>508300</v>
      </c>
      <c r="G249" s="19"/>
      <c r="H249" s="19"/>
    </row>
    <row r="250" spans="1:11" ht="13.5" customHeight="1" x14ac:dyDescent="0.2">
      <c r="A250" s="115"/>
      <c r="B250" s="134">
        <v>3</v>
      </c>
      <c r="C250" s="135" t="s">
        <v>78</v>
      </c>
      <c r="D250" s="80">
        <f t="shared" ref="D250:F251" si="55">D251</f>
        <v>8000</v>
      </c>
      <c r="E250" s="146">
        <f t="shared" si="55"/>
        <v>0</v>
      </c>
      <c r="F250" s="146">
        <f t="shared" si="55"/>
        <v>8000</v>
      </c>
      <c r="G250" s="116">
        <v>0</v>
      </c>
      <c r="H250" s="53">
        <f t="shared" si="53"/>
        <v>100</v>
      </c>
    </row>
    <row r="251" spans="1:11" ht="13.5" customHeight="1" x14ac:dyDescent="0.2">
      <c r="A251" s="115"/>
      <c r="B251" s="20">
        <v>32</v>
      </c>
      <c r="C251" s="32" t="s">
        <v>79</v>
      </c>
      <c r="D251" s="80">
        <f t="shared" si="55"/>
        <v>8000</v>
      </c>
      <c r="E251" s="146">
        <f t="shared" si="55"/>
        <v>0</v>
      </c>
      <c r="F251" s="146">
        <f t="shared" si="55"/>
        <v>8000</v>
      </c>
      <c r="G251" s="116">
        <v>0</v>
      </c>
      <c r="H251" s="53">
        <f t="shared" si="53"/>
        <v>100</v>
      </c>
    </row>
    <row r="252" spans="1:11" ht="13.5" customHeight="1" x14ac:dyDescent="0.2">
      <c r="A252" s="115"/>
      <c r="B252" s="21">
        <v>323</v>
      </c>
      <c r="C252" s="38" t="s">
        <v>329</v>
      </c>
      <c r="D252" s="204">
        <v>8000</v>
      </c>
      <c r="E252" s="256">
        <v>0</v>
      </c>
      <c r="F252" s="256">
        <v>8000</v>
      </c>
      <c r="G252" s="77">
        <v>0</v>
      </c>
      <c r="H252" s="53">
        <f t="shared" si="53"/>
        <v>100</v>
      </c>
      <c r="J252" s="569"/>
    </row>
    <row r="253" spans="1:11" ht="13.5" customHeight="1" x14ac:dyDescent="0.2">
      <c r="B253" s="70">
        <v>4</v>
      </c>
      <c r="C253" s="37" t="s">
        <v>199</v>
      </c>
      <c r="D253" s="109">
        <f>D254</f>
        <v>540250</v>
      </c>
      <c r="E253" s="255">
        <f>E254</f>
        <v>111200</v>
      </c>
      <c r="F253" s="255">
        <f>F254</f>
        <v>651450</v>
      </c>
      <c r="G253" s="75">
        <v>0</v>
      </c>
      <c r="H253" s="53">
        <f t="shared" si="53"/>
        <v>120.58306339657565</v>
      </c>
      <c r="J253" s="569"/>
    </row>
    <row r="254" spans="1:11" ht="13.5" customHeight="1" x14ac:dyDescent="0.2">
      <c r="B254" s="70">
        <v>42</v>
      </c>
      <c r="C254" s="32" t="s">
        <v>106</v>
      </c>
      <c r="D254" s="109">
        <f>SUM(D255,D256)</f>
        <v>540250</v>
      </c>
      <c r="E254" s="255">
        <f>SUM(E255,E256)</f>
        <v>111200</v>
      </c>
      <c r="F254" s="255">
        <f>SUM(F255,F256)</f>
        <v>651450</v>
      </c>
      <c r="G254" s="75">
        <v>0</v>
      </c>
      <c r="H254" s="53">
        <f t="shared" si="53"/>
        <v>120.58306339657565</v>
      </c>
      <c r="J254" s="569"/>
    </row>
    <row r="255" spans="1:11" ht="13.5" customHeight="1" x14ac:dyDescent="0.2">
      <c r="B255" s="76">
        <v>421</v>
      </c>
      <c r="C255" s="34" t="s">
        <v>112</v>
      </c>
      <c r="D255" s="217">
        <v>540250</v>
      </c>
      <c r="E255" s="244">
        <v>111200</v>
      </c>
      <c r="F255" s="244">
        <v>651450</v>
      </c>
      <c r="G255" s="77">
        <v>0</v>
      </c>
      <c r="H255" s="53">
        <f t="shared" si="53"/>
        <v>120.58306339657565</v>
      </c>
      <c r="J255" s="569"/>
    </row>
    <row r="256" spans="1:11" ht="13.5" customHeight="1" x14ac:dyDescent="0.2">
      <c r="B256" s="145">
        <v>426</v>
      </c>
      <c r="C256" s="139" t="s">
        <v>118</v>
      </c>
      <c r="D256" s="85">
        <v>0</v>
      </c>
      <c r="E256" s="244">
        <v>0</v>
      </c>
      <c r="F256" s="244">
        <v>0</v>
      </c>
      <c r="G256" s="26">
        <v>0</v>
      </c>
      <c r="H256" s="53">
        <v>0</v>
      </c>
      <c r="J256" s="569"/>
    </row>
    <row r="257" spans="1:15" ht="21.6" customHeight="1" x14ac:dyDescent="0.2">
      <c r="A257" s="471" t="s">
        <v>119</v>
      </c>
      <c r="B257" s="472"/>
      <c r="C257" s="473"/>
      <c r="D257" s="81">
        <f>SUM(D258,D274)</f>
        <v>229500</v>
      </c>
      <c r="E257" s="240">
        <f>SUM(E274,E258)</f>
        <v>0</v>
      </c>
      <c r="F257" s="240">
        <f>SUM(F274,F258)</f>
        <v>229500</v>
      </c>
      <c r="G257" s="65">
        <f>E257/D257*100</f>
        <v>0</v>
      </c>
      <c r="H257" s="65">
        <f>F257/D257*100</f>
        <v>100</v>
      </c>
      <c r="I257" s="27"/>
    </row>
    <row r="258" spans="1:15" ht="13.5" customHeight="1" x14ac:dyDescent="0.2">
      <c r="A258" s="419" t="s">
        <v>120</v>
      </c>
      <c r="B258" s="420"/>
      <c r="C258" s="421"/>
      <c r="D258" s="92">
        <f>D259</f>
        <v>222500</v>
      </c>
      <c r="E258" s="263">
        <f>E259</f>
        <v>0</v>
      </c>
      <c r="F258" s="263">
        <f>F259</f>
        <v>222500</v>
      </c>
      <c r="G258" s="16">
        <f>E258/D258*100</f>
        <v>0</v>
      </c>
      <c r="H258" s="16">
        <f>F258/D258*100</f>
        <v>100</v>
      </c>
      <c r="I258" s="27"/>
    </row>
    <row r="259" spans="1:15" ht="13.5" customHeight="1" x14ac:dyDescent="0.2">
      <c r="A259" s="402" t="s">
        <v>113</v>
      </c>
      <c r="B259" s="403"/>
      <c r="C259" s="404"/>
      <c r="D259" s="83">
        <f>SUM(D265,D270)</f>
        <v>222500</v>
      </c>
      <c r="E259" s="242">
        <f>SUM(E265,E270)</f>
        <v>0</v>
      </c>
      <c r="F259" s="242">
        <f>F265</f>
        <v>222500</v>
      </c>
      <c r="G259" s="18">
        <f>E259/D259*100</f>
        <v>0</v>
      </c>
      <c r="H259" s="18">
        <f>F259/D259*100</f>
        <v>100</v>
      </c>
      <c r="I259" s="27"/>
    </row>
    <row r="260" spans="1:15" ht="13.5" customHeight="1" x14ac:dyDescent="0.2">
      <c r="A260" s="398" t="s">
        <v>301</v>
      </c>
      <c r="B260" s="399"/>
      <c r="C260" s="400"/>
      <c r="D260" s="84">
        <v>1000</v>
      </c>
      <c r="E260" s="243">
        <v>0</v>
      </c>
      <c r="F260" s="243">
        <v>1000</v>
      </c>
      <c r="G260" s="19">
        <f t="shared" ref="G260:G264" si="56">E260/D260*100</f>
        <v>0</v>
      </c>
      <c r="H260" s="19">
        <f>F260/D260*100</f>
        <v>100</v>
      </c>
      <c r="I260" s="27"/>
      <c r="J260" s="33"/>
      <c r="L260" s="50"/>
      <c r="M260" s="50"/>
    </row>
    <row r="261" spans="1:15" ht="13.5" customHeight="1" x14ac:dyDescent="0.2">
      <c r="A261" s="398" t="s">
        <v>300</v>
      </c>
      <c r="B261" s="399"/>
      <c r="C261" s="400"/>
      <c r="D261" s="84">
        <v>400</v>
      </c>
      <c r="E261" s="243">
        <v>0</v>
      </c>
      <c r="F261" s="243">
        <v>400</v>
      </c>
      <c r="G261" s="19">
        <f t="shared" si="56"/>
        <v>0</v>
      </c>
      <c r="H261" s="19">
        <f>F261/D261*100</f>
        <v>100</v>
      </c>
      <c r="I261" s="27"/>
    </row>
    <row r="262" spans="1:15" ht="13.5" customHeight="1" x14ac:dyDescent="0.2">
      <c r="A262" s="409" t="s">
        <v>262</v>
      </c>
      <c r="B262" s="410"/>
      <c r="C262" s="411"/>
      <c r="D262" s="84">
        <v>0</v>
      </c>
      <c r="E262" s="243">
        <v>221100</v>
      </c>
      <c r="F262" s="243">
        <v>221100</v>
      </c>
      <c r="G262" s="19">
        <v>0</v>
      </c>
      <c r="H262" s="19">
        <v>0</v>
      </c>
      <c r="I262" s="27"/>
    </row>
    <row r="263" spans="1:15" ht="13.5" customHeight="1" x14ac:dyDescent="0.2">
      <c r="A263" s="415" t="s">
        <v>223</v>
      </c>
      <c r="B263" s="415"/>
      <c r="C263" s="478"/>
      <c r="D263" s="84">
        <v>0</v>
      </c>
      <c r="E263" s="243">
        <v>0</v>
      </c>
      <c r="F263" s="243">
        <v>0</v>
      </c>
      <c r="G263" s="19">
        <v>0</v>
      </c>
      <c r="H263" s="19">
        <v>0</v>
      </c>
      <c r="I263" s="27"/>
    </row>
    <row r="264" spans="1:15" ht="13.5" customHeight="1" x14ac:dyDescent="0.2">
      <c r="A264" s="438" t="s">
        <v>260</v>
      </c>
      <c r="B264" s="439"/>
      <c r="C264" s="440"/>
      <c r="D264" s="84">
        <v>221100</v>
      </c>
      <c r="E264" s="243">
        <v>-221100</v>
      </c>
      <c r="F264" s="243">
        <v>0</v>
      </c>
      <c r="G264" s="19">
        <f t="shared" si="56"/>
        <v>-100</v>
      </c>
      <c r="H264" s="19">
        <f>F264/D264*100</f>
        <v>0</v>
      </c>
      <c r="I264" s="27"/>
      <c r="J264" s="147"/>
    </row>
    <row r="265" spans="1:15" ht="13.5" customHeight="1" x14ac:dyDescent="0.2">
      <c r="B265" s="134">
        <v>3</v>
      </c>
      <c r="C265" s="135" t="s">
        <v>78</v>
      </c>
      <c r="D265" s="88">
        <f>D266</f>
        <v>2500</v>
      </c>
      <c r="E265" s="245">
        <f>SUM(E266,E268)</f>
        <v>220000</v>
      </c>
      <c r="F265" s="245">
        <f>SUM(F266,F268)</f>
        <v>222500</v>
      </c>
      <c r="G265" s="26">
        <f>E265/D265*100</f>
        <v>8800</v>
      </c>
      <c r="H265" s="286">
        <f>F265/D265*100</f>
        <v>8900</v>
      </c>
      <c r="I265" s="27"/>
    </row>
    <row r="266" spans="1:15" ht="13.5" customHeight="1" x14ac:dyDescent="0.2">
      <c r="B266" s="20">
        <v>32</v>
      </c>
      <c r="C266" s="32" t="s">
        <v>79</v>
      </c>
      <c r="D266" s="88">
        <f>D267</f>
        <v>2500</v>
      </c>
      <c r="E266" s="245">
        <f>E267</f>
        <v>-2500</v>
      </c>
      <c r="F266" s="245">
        <v>0</v>
      </c>
      <c r="G266" s="26">
        <v>0</v>
      </c>
      <c r="H266" s="53">
        <f>F266/D266*100</f>
        <v>0</v>
      </c>
      <c r="I266" s="27"/>
    </row>
    <row r="267" spans="1:15" ht="13.5" customHeight="1" x14ac:dyDescent="0.2">
      <c r="B267" s="21">
        <v>323</v>
      </c>
      <c r="C267" s="34" t="s">
        <v>283</v>
      </c>
      <c r="D267" s="85">
        <v>2500</v>
      </c>
      <c r="E267" s="244">
        <v>-2500</v>
      </c>
      <c r="F267" s="244">
        <v>0</v>
      </c>
      <c r="G267" s="26">
        <v>0</v>
      </c>
      <c r="H267" s="53">
        <f>F267/D267*100</f>
        <v>0</v>
      </c>
      <c r="I267" s="27"/>
    </row>
    <row r="268" spans="1:15" ht="13.5" customHeight="1" x14ac:dyDescent="0.2">
      <c r="B268" s="44">
        <v>38</v>
      </c>
      <c r="C268" s="37" t="s">
        <v>186</v>
      </c>
      <c r="D268" s="164">
        <f>D269</f>
        <v>0</v>
      </c>
      <c r="E268" s="185">
        <f>SUM(E269:E269)</f>
        <v>222500</v>
      </c>
      <c r="F268" s="185">
        <f>SUM(F269:F269)</f>
        <v>222500</v>
      </c>
      <c r="G268" s="26">
        <v>0</v>
      </c>
      <c r="H268" s="53">
        <v>0</v>
      </c>
      <c r="I268" s="27"/>
    </row>
    <row r="269" spans="1:15" ht="13.5" customHeight="1" x14ac:dyDescent="0.2">
      <c r="B269" s="105">
        <v>386</v>
      </c>
      <c r="C269" s="43" t="s">
        <v>194</v>
      </c>
      <c r="D269" s="204">
        <v>0</v>
      </c>
      <c r="E269" s="256">
        <v>222500</v>
      </c>
      <c r="F269" s="256">
        <v>222500</v>
      </c>
      <c r="G269" s="26">
        <v>0</v>
      </c>
      <c r="H269" s="53">
        <v>0</v>
      </c>
      <c r="I269" s="27"/>
    </row>
    <row r="270" spans="1:15" ht="13.5" customHeight="1" x14ac:dyDescent="0.2">
      <c r="B270" s="136">
        <v>4</v>
      </c>
      <c r="C270" s="135" t="s">
        <v>105</v>
      </c>
      <c r="D270" s="88">
        <f>D271</f>
        <v>220000</v>
      </c>
      <c r="E270" s="245">
        <f>E271</f>
        <v>-220000</v>
      </c>
      <c r="F270" s="245">
        <f>F272</f>
        <v>0</v>
      </c>
      <c r="G270" s="26">
        <v>0</v>
      </c>
      <c r="H270" s="53">
        <f t="shared" ref="H270:H275" si="57">F270/D270*100</f>
        <v>0</v>
      </c>
      <c r="I270" s="27"/>
    </row>
    <row r="271" spans="1:15" ht="13.5" customHeight="1" x14ac:dyDescent="0.2">
      <c r="B271" s="67">
        <v>42</v>
      </c>
      <c r="C271" s="32" t="s">
        <v>106</v>
      </c>
      <c r="D271" s="64">
        <f>SUM(D272,D273)</f>
        <v>220000</v>
      </c>
      <c r="E271" s="45">
        <f>SUM(E272,E273)</f>
        <v>-220000</v>
      </c>
      <c r="F271" s="45">
        <f>SUM(F272:F272)</f>
        <v>0</v>
      </c>
      <c r="G271" s="26">
        <f>E271/D271*100</f>
        <v>-100</v>
      </c>
      <c r="H271" s="53">
        <f t="shared" si="57"/>
        <v>0</v>
      </c>
      <c r="I271" s="27"/>
    </row>
    <row r="272" spans="1:15" ht="13.5" customHeight="1" x14ac:dyDescent="0.2">
      <c r="B272" s="137">
        <v>421</v>
      </c>
      <c r="C272" s="139" t="s">
        <v>112</v>
      </c>
      <c r="D272" s="93">
        <v>187500</v>
      </c>
      <c r="E272" s="244">
        <v>-187500</v>
      </c>
      <c r="F272" s="244">
        <v>0</v>
      </c>
      <c r="G272" s="26">
        <f>E272/D272*100</f>
        <v>-100</v>
      </c>
      <c r="H272" s="53">
        <f t="shared" si="57"/>
        <v>0</v>
      </c>
      <c r="I272" s="27"/>
      <c r="J272" s="397"/>
      <c r="K272" s="397"/>
      <c r="L272" s="397"/>
      <c r="M272" s="397"/>
      <c r="N272" s="397"/>
      <c r="O272" s="397"/>
    </row>
    <row r="273" spans="1:15" ht="13.5" customHeight="1" x14ac:dyDescent="0.2">
      <c r="B273" s="173">
        <v>426</v>
      </c>
      <c r="C273" s="154" t="s">
        <v>195</v>
      </c>
      <c r="D273" s="93">
        <v>32500</v>
      </c>
      <c r="E273" s="244">
        <v>-32500</v>
      </c>
      <c r="F273" s="244">
        <v>0</v>
      </c>
      <c r="G273" s="26"/>
      <c r="H273" s="53">
        <f t="shared" si="57"/>
        <v>0</v>
      </c>
      <c r="I273" s="27"/>
      <c r="J273" s="397"/>
      <c r="K273" s="397"/>
      <c r="L273" s="397"/>
      <c r="M273" s="397"/>
      <c r="N273" s="397"/>
      <c r="O273" s="397"/>
    </row>
    <row r="274" spans="1:15" ht="13.5" customHeight="1" x14ac:dyDescent="0.2">
      <c r="A274" s="451" t="s">
        <v>121</v>
      </c>
      <c r="B274" s="452"/>
      <c r="C274" s="453"/>
      <c r="D274" s="82">
        <f>D275</f>
        <v>7000</v>
      </c>
      <c r="E274" s="241">
        <f>E275</f>
        <v>0</v>
      </c>
      <c r="F274" s="241">
        <f>F275</f>
        <v>7000</v>
      </c>
      <c r="G274" s="16">
        <f>E274/D274*100</f>
        <v>0</v>
      </c>
      <c r="H274" s="16">
        <f t="shared" si="57"/>
        <v>100</v>
      </c>
      <c r="I274" s="27"/>
      <c r="J274" s="397"/>
      <c r="K274" s="397"/>
      <c r="L274" s="397"/>
      <c r="M274" s="397"/>
      <c r="N274" s="397"/>
      <c r="O274" s="397"/>
    </row>
    <row r="275" spans="1:15" ht="13.5" customHeight="1" x14ac:dyDescent="0.2">
      <c r="A275" s="416" t="s">
        <v>113</v>
      </c>
      <c r="B275" s="417"/>
      <c r="C275" s="418"/>
      <c r="D275" s="83">
        <f>SUM(D280,D285)</f>
        <v>7000</v>
      </c>
      <c r="E275" s="242">
        <f>SUM(E280,E285)</f>
        <v>0</v>
      </c>
      <c r="F275" s="242">
        <f>SUM(F280,F285)</f>
        <v>7000</v>
      </c>
      <c r="G275" s="18">
        <f>E275/D275*100</f>
        <v>0</v>
      </c>
      <c r="H275" s="18">
        <f t="shared" si="57"/>
        <v>100</v>
      </c>
      <c r="I275" s="27"/>
    </row>
    <row r="276" spans="1:15" ht="13.5" customHeight="1" x14ac:dyDescent="0.2">
      <c r="A276" s="422" t="s">
        <v>276</v>
      </c>
      <c r="B276" s="423"/>
      <c r="C276" s="424"/>
      <c r="D276" s="84">
        <v>0</v>
      </c>
      <c r="E276" s="243">
        <v>0</v>
      </c>
      <c r="F276" s="243">
        <v>0</v>
      </c>
      <c r="G276" s="19">
        <v>0</v>
      </c>
      <c r="H276" s="19">
        <v>0</v>
      </c>
      <c r="I276" s="27"/>
      <c r="J276" s="33"/>
      <c r="L276" s="50"/>
      <c r="M276" s="50"/>
    </row>
    <row r="277" spans="1:15" s="27" customFormat="1" ht="13.5" customHeight="1" x14ac:dyDescent="0.2">
      <c r="A277" s="425" t="s">
        <v>214</v>
      </c>
      <c r="B277" s="407"/>
      <c r="C277" s="408"/>
      <c r="D277" s="84">
        <v>7000</v>
      </c>
      <c r="E277" s="243">
        <v>0</v>
      </c>
      <c r="F277" s="243">
        <v>7000</v>
      </c>
      <c r="G277" s="19">
        <f t="shared" ref="G277" si="58">E277/D277*100</f>
        <v>0</v>
      </c>
      <c r="H277" s="19">
        <f>F277/D277*100</f>
        <v>100</v>
      </c>
      <c r="J277" s="46"/>
    </row>
    <row r="278" spans="1:15" s="27" customFormat="1" ht="13.5" customHeight="1" x14ac:dyDescent="0.2">
      <c r="A278" s="398" t="s">
        <v>275</v>
      </c>
      <c r="B278" s="399"/>
      <c r="C278" s="405"/>
      <c r="D278" s="84">
        <v>0</v>
      </c>
      <c r="E278" s="243">
        <v>0</v>
      </c>
      <c r="F278" s="243">
        <v>0</v>
      </c>
      <c r="G278" s="19">
        <v>0</v>
      </c>
      <c r="H278" s="19">
        <v>0</v>
      </c>
      <c r="J278" s="46"/>
    </row>
    <row r="279" spans="1:15" s="27" customFormat="1" ht="13.5" customHeight="1" x14ac:dyDescent="0.2">
      <c r="A279" s="415" t="s">
        <v>223</v>
      </c>
      <c r="B279" s="415"/>
      <c r="C279" s="478"/>
      <c r="D279" s="84">
        <v>0</v>
      </c>
      <c r="E279" s="243">
        <v>0</v>
      </c>
      <c r="F279" s="243">
        <v>0</v>
      </c>
      <c r="G279" s="19">
        <v>0</v>
      </c>
      <c r="H279" s="19">
        <v>0</v>
      </c>
      <c r="J279" s="104"/>
      <c r="M279" s="104"/>
    </row>
    <row r="280" spans="1:15" s="27" customFormat="1" ht="13.5" customHeight="1" x14ac:dyDescent="0.2">
      <c r="B280" s="44">
        <v>3</v>
      </c>
      <c r="C280" s="37" t="s">
        <v>187</v>
      </c>
      <c r="D280" s="184">
        <f>D283</f>
        <v>0</v>
      </c>
      <c r="E280" s="264">
        <f>E283</f>
        <v>0</v>
      </c>
      <c r="F280" s="264">
        <f>F283</f>
        <v>0</v>
      </c>
      <c r="G280" s="26">
        <v>0</v>
      </c>
      <c r="H280" s="53">
        <v>0</v>
      </c>
    </row>
    <row r="281" spans="1:15" s="27" customFormat="1" ht="13.5" customHeight="1" x14ac:dyDescent="0.2">
      <c r="B281" s="20">
        <v>32</v>
      </c>
      <c r="C281" s="32" t="s">
        <v>79</v>
      </c>
      <c r="D281" s="161">
        <v>0</v>
      </c>
      <c r="E281" s="265">
        <v>0</v>
      </c>
      <c r="F281" s="265">
        <v>0</v>
      </c>
      <c r="G281" s="26">
        <v>0</v>
      </c>
      <c r="H281" s="53">
        <v>0</v>
      </c>
    </row>
    <row r="282" spans="1:15" s="27" customFormat="1" ht="13.5" customHeight="1" x14ac:dyDescent="0.2">
      <c r="B282" s="23">
        <v>323</v>
      </c>
      <c r="C282" s="138" t="s">
        <v>283</v>
      </c>
      <c r="D282" s="162">
        <v>0</v>
      </c>
      <c r="E282" s="266">
        <v>0</v>
      </c>
      <c r="F282" s="266">
        <v>0</v>
      </c>
      <c r="G282" s="77">
        <v>0</v>
      </c>
      <c r="H282" s="53">
        <v>0</v>
      </c>
    </row>
    <row r="283" spans="1:15" s="27" customFormat="1" ht="13.5" customHeight="1" x14ac:dyDescent="0.2">
      <c r="B283" s="44">
        <v>38</v>
      </c>
      <c r="C283" s="37" t="s">
        <v>186</v>
      </c>
      <c r="D283" s="164">
        <f>D284</f>
        <v>0</v>
      </c>
      <c r="E283" s="185">
        <f>SUM(E284:E284)</f>
        <v>0</v>
      </c>
      <c r="F283" s="185">
        <f>SUM(F284:F284)</f>
        <v>0</v>
      </c>
      <c r="G283" s="26">
        <v>0</v>
      </c>
      <c r="H283" s="53">
        <v>0</v>
      </c>
    </row>
    <row r="284" spans="1:15" s="27" customFormat="1" ht="13.5" customHeight="1" x14ac:dyDescent="0.2">
      <c r="B284" s="105">
        <v>386</v>
      </c>
      <c r="C284" s="43" t="s">
        <v>194</v>
      </c>
      <c r="D284" s="204">
        <v>0</v>
      </c>
      <c r="E284" s="256">
        <v>0</v>
      </c>
      <c r="F284" s="256">
        <v>0</v>
      </c>
      <c r="G284" s="26">
        <v>0</v>
      </c>
      <c r="H284" s="53">
        <v>0</v>
      </c>
    </row>
    <row r="285" spans="1:15" ht="13.5" customHeight="1" x14ac:dyDescent="0.2">
      <c r="B285" s="67">
        <v>4</v>
      </c>
      <c r="C285" s="32" t="s">
        <v>105</v>
      </c>
      <c r="D285" s="88">
        <f>D286</f>
        <v>7000</v>
      </c>
      <c r="E285" s="245">
        <f>E286</f>
        <v>0</v>
      </c>
      <c r="F285" s="245">
        <f>F286</f>
        <v>7000</v>
      </c>
      <c r="G285" s="26">
        <f>E285/D285*100</f>
        <v>0</v>
      </c>
      <c r="H285" s="53">
        <f t="shared" ref="H285:H300" si="59">F285/D285*100</f>
        <v>100</v>
      </c>
      <c r="I285" s="27"/>
    </row>
    <row r="286" spans="1:15" ht="13.5" customHeight="1" x14ac:dyDescent="0.2">
      <c r="B286" s="67">
        <v>42</v>
      </c>
      <c r="C286" s="32" t="s">
        <v>106</v>
      </c>
      <c r="D286" s="64">
        <f>SUM(D287:D287)</f>
        <v>7000</v>
      </c>
      <c r="E286" s="45">
        <f>SUM(E287:E287)</f>
        <v>0</v>
      </c>
      <c r="F286" s="45">
        <f>SUM(F287:F287)</f>
        <v>7000</v>
      </c>
      <c r="G286" s="26">
        <f>E286/D286*100</f>
        <v>0</v>
      </c>
      <c r="H286" s="53">
        <f t="shared" si="59"/>
        <v>100</v>
      </c>
      <c r="I286" s="27"/>
    </row>
    <row r="287" spans="1:15" ht="13.5" customHeight="1" x14ac:dyDescent="0.2">
      <c r="B287" s="137">
        <v>421</v>
      </c>
      <c r="C287" s="139" t="s">
        <v>112</v>
      </c>
      <c r="D287" s="93">
        <v>7000</v>
      </c>
      <c r="E287" s="244">
        <v>0</v>
      </c>
      <c r="F287" s="244">
        <v>7000</v>
      </c>
      <c r="G287" s="26">
        <f>E287/D287*100</f>
        <v>0</v>
      </c>
      <c r="H287" s="53">
        <f t="shared" si="59"/>
        <v>100</v>
      </c>
      <c r="I287" s="27"/>
    </row>
    <row r="288" spans="1:15" ht="19.5" customHeight="1" x14ac:dyDescent="0.2">
      <c r="A288" s="426" t="s">
        <v>236</v>
      </c>
      <c r="B288" s="427"/>
      <c r="C288" s="428"/>
      <c r="D288" s="97">
        <f t="shared" ref="D288:F289" si="60">D289</f>
        <v>114500</v>
      </c>
      <c r="E288" s="267">
        <f t="shared" si="60"/>
        <v>750</v>
      </c>
      <c r="F288" s="267">
        <f t="shared" si="60"/>
        <v>115250</v>
      </c>
      <c r="G288" s="98"/>
      <c r="H288" s="65">
        <f t="shared" si="59"/>
        <v>100.65502183406115</v>
      </c>
    </row>
    <row r="289" spans="1:13" ht="27.75" customHeight="1" x14ac:dyDescent="0.2">
      <c r="A289" s="486" t="s">
        <v>318</v>
      </c>
      <c r="B289" s="487"/>
      <c r="C289" s="488"/>
      <c r="D289" s="15">
        <f t="shared" si="60"/>
        <v>114500</v>
      </c>
      <c r="E289" s="241">
        <f t="shared" si="60"/>
        <v>750</v>
      </c>
      <c r="F289" s="241">
        <f t="shared" si="60"/>
        <v>115250</v>
      </c>
      <c r="G289" s="16">
        <v>0</v>
      </c>
      <c r="H289" s="16">
        <f t="shared" si="59"/>
        <v>100.65502183406115</v>
      </c>
    </row>
    <row r="290" spans="1:13" ht="13.5" customHeight="1" x14ac:dyDescent="0.2">
      <c r="A290" s="489" t="s">
        <v>188</v>
      </c>
      <c r="B290" s="490"/>
      <c r="C290" s="491"/>
      <c r="D290" s="17">
        <f>SUM(D297,D300)</f>
        <v>114500</v>
      </c>
      <c r="E290" s="242">
        <f>SUM(E291:E296)</f>
        <v>750</v>
      </c>
      <c r="F290" s="242">
        <f>SUM(F291:F296)</f>
        <v>115250</v>
      </c>
      <c r="G290" s="18">
        <v>0</v>
      </c>
      <c r="H290" s="18">
        <f t="shared" si="59"/>
        <v>100.65502183406115</v>
      </c>
    </row>
    <row r="291" spans="1:13" ht="14.1" customHeight="1" x14ac:dyDescent="0.2">
      <c r="A291" s="406" t="s">
        <v>216</v>
      </c>
      <c r="B291" s="407"/>
      <c r="C291" s="408"/>
      <c r="D291" s="84">
        <v>4200</v>
      </c>
      <c r="E291" s="243">
        <f>SUM(E300,E297)</f>
        <v>750</v>
      </c>
      <c r="F291" s="243">
        <v>4950</v>
      </c>
      <c r="G291" s="19">
        <v>0</v>
      </c>
      <c r="H291" s="19">
        <f t="shared" si="59"/>
        <v>117.85714285714286</v>
      </c>
    </row>
    <row r="292" spans="1:13" ht="14.1" customHeight="1" x14ac:dyDescent="0.2">
      <c r="A292" s="557" t="s">
        <v>289</v>
      </c>
      <c r="B292" s="504"/>
      <c r="C292" s="505"/>
      <c r="D292" s="84">
        <v>88800</v>
      </c>
      <c r="E292" s="243">
        <v>0</v>
      </c>
      <c r="F292" s="243">
        <v>88800</v>
      </c>
      <c r="G292" s="19">
        <f t="shared" ref="G292:G295" si="61">E292/D292*100</f>
        <v>0</v>
      </c>
      <c r="H292" s="19">
        <f t="shared" si="59"/>
        <v>100</v>
      </c>
    </row>
    <row r="293" spans="1:13" ht="14.1" customHeight="1" x14ac:dyDescent="0.2">
      <c r="A293" s="399" t="s">
        <v>290</v>
      </c>
      <c r="B293" s="399"/>
      <c r="C293" s="400"/>
      <c r="D293" s="84">
        <v>4900</v>
      </c>
      <c r="E293" s="243">
        <v>0</v>
      </c>
      <c r="F293" s="243">
        <v>4900</v>
      </c>
      <c r="G293" s="19">
        <f t="shared" si="61"/>
        <v>0</v>
      </c>
      <c r="H293" s="19">
        <f t="shared" si="59"/>
        <v>100</v>
      </c>
    </row>
    <row r="294" spans="1:13" ht="14.1" customHeight="1" x14ac:dyDescent="0.2">
      <c r="A294" s="399" t="s">
        <v>291</v>
      </c>
      <c r="B294" s="399"/>
      <c r="C294" s="400"/>
      <c r="D294" s="84">
        <v>13100</v>
      </c>
      <c r="E294" s="243">
        <v>0</v>
      </c>
      <c r="F294" s="243">
        <v>13100</v>
      </c>
      <c r="G294" s="19">
        <f t="shared" si="61"/>
        <v>0</v>
      </c>
      <c r="H294" s="19">
        <f t="shared" si="59"/>
        <v>100</v>
      </c>
    </row>
    <row r="295" spans="1:13" ht="14.1" customHeight="1" x14ac:dyDescent="0.2">
      <c r="A295" s="415" t="s">
        <v>260</v>
      </c>
      <c r="B295" s="415"/>
      <c r="C295" s="415"/>
      <c r="D295" s="84">
        <v>3500</v>
      </c>
      <c r="E295" s="243">
        <v>-3500</v>
      </c>
      <c r="F295" s="243">
        <v>0</v>
      </c>
      <c r="G295" s="19">
        <f t="shared" si="61"/>
        <v>-100</v>
      </c>
      <c r="H295" s="19">
        <f t="shared" si="59"/>
        <v>0</v>
      </c>
    </row>
    <row r="296" spans="1:13" ht="14.1" customHeight="1" x14ac:dyDescent="0.2">
      <c r="A296" s="409" t="s">
        <v>262</v>
      </c>
      <c r="B296" s="410"/>
      <c r="C296" s="411"/>
      <c r="D296" s="84">
        <v>0</v>
      </c>
      <c r="E296" s="243">
        <v>3500</v>
      </c>
      <c r="F296" s="243">
        <v>3500</v>
      </c>
      <c r="G296" s="19">
        <v>0</v>
      </c>
      <c r="H296" s="19">
        <v>0</v>
      </c>
    </row>
    <row r="297" spans="1:13" ht="13.5" customHeight="1" x14ac:dyDescent="0.2">
      <c r="B297" s="134">
        <v>4</v>
      </c>
      <c r="C297" s="135" t="s">
        <v>105</v>
      </c>
      <c r="D297" s="88">
        <f>D298</f>
        <v>111000</v>
      </c>
      <c r="E297" s="245">
        <f>E298</f>
        <v>0</v>
      </c>
      <c r="F297" s="245">
        <f>F298</f>
        <v>111000</v>
      </c>
      <c r="G297" s="26">
        <v>0</v>
      </c>
      <c r="H297" s="53">
        <f t="shared" si="59"/>
        <v>100</v>
      </c>
    </row>
    <row r="298" spans="1:13" ht="13.5" customHeight="1" x14ac:dyDescent="0.2">
      <c r="B298" s="20">
        <v>42</v>
      </c>
      <c r="C298" s="32" t="s">
        <v>124</v>
      </c>
      <c r="D298" s="64">
        <f>SUM(D299:D299)</f>
        <v>111000</v>
      </c>
      <c r="E298" s="45">
        <f>SUM(E299:E299)</f>
        <v>0</v>
      </c>
      <c r="F298" s="45">
        <f>SUM(F299:F299)</f>
        <v>111000</v>
      </c>
      <c r="G298" s="26">
        <v>0</v>
      </c>
      <c r="H298" s="53">
        <f t="shared" si="59"/>
        <v>100</v>
      </c>
    </row>
    <row r="299" spans="1:13" ht="13.5" customHeight="1" x14ac:dyDescent="0.2">
      <c r="B299" s="21">
        <v>422</v>
      </c>
      <c r="C299" s="34" t="s">
        <v>125</v>
      </c>
      <c r="D299" s="90">
        <v>111000</v>
      </c>
      <c r="E299" s="268">
        <v>0</v>
      </c>
      <c r="F299" s="258">
        <v>111000</v>
      </c>
      <c r="G299" s="26">
        <v>0</v>
      </c>
      <c r="H299" s="53">
        <f t="shared" si="59"/>
        <v>100</v>
      </c>
    </row>
    <row r="300" spans="1:13" ht="13.5" customHeight="1" x14ac:dyDescent="0.2">
      <c r="B300" s="25">
        <v>3</v>
      </c>
      <c r="C300" s="38" t="s">
        <v>78</v>
      </c>
      <c r="D300" s="229">
        <f>SUM(D301,D303)</f>
        <v>3500</v>
      </c>
      <c r="E300" s="269">
        <f>SUM(E301,E303)</f>
        <v>750</v>
      </c>
      <c r="F300" s="272">
        <f>SUM(F301,F303)</f>
        <v>4250</v>
      </c>
      <c r="G300" s="75">
        <v>0</v>
      </c>
      <c r="H300" s="53">
        <f t="shared" si="59"/>
        <v>121.42857142857142</v>
      </c>
    </row>
    <row r="301" spans="1:13" ht="13.5" customHeight="1" x14ac:dyDescent="0.2">
      <c r="B301" s="191">
        <v>36</v>
      </c>
      <c r="C301" s="32" t="s">
        <v>122</v>
      </c>
      <c r="D301" s="230">
        <f>SUM(D302:D302)</f>
        <v>0</v>
      </c>
      <c r="E301" s="45">
        <f>SUM(E302:E302)</f>
        <v>0</v>
      </c>
      <c r="F301" s="45">
        <f>SUM(F302:F302)</f>
        <v>0</v>
      </c>
      <c r="G301" s="26">
        <v>0</v>
      </c>
      <c r="H301" s="53">
        <v>0</v>
      </c>
    </row>
    <row r="302" spans="1:13" ht="13.5" customHeight="1" x14ac:dyDescent="0.2">
      <c r="B302" s="149">
        <v>363</v>
      </c>
      <c r="C302" s="228" t="s">
        <v>302</v>
      </c>
      <c r="D302" s="93">
        <v>0</v>
      </c>
      <c r="E302" s="244">
        <v>0</v>
      </c>
      <c r="F302" s="244">
        <v>0</v>
      </c>
      <c r="G302" s="26">
        <v>0</v>
      </c>
      <c r="H302" s="53">
        <v>0</v>
      </c>
    </row>
    <row r="303" spans="1:13" ht="13.5" customHeight="1" x14ac:dyDescent="0.2">
      <c r="B303" s="20">
        <v>32</v>
      </c>
      <c r="C303" s="153" t="s">
        <v>79</v>
      </c>
      <c r="D303" s="289">
        <f>SUM(D305:D305)</f>
        <v>3500</v>
      </c>
      <c r="E303" s="259">
        <f>SUM(E304,E305)</f>
        <v>750</v>
      </c>
      <c r="F303" s="259">
        <f>SUM(F304,F305)</f>
        <v>4250</v>
      </c>
      <c r="G303" s="163">
        <v>0</v>
      </c>
      <c r="H303" s="290">
        <f t="shared" ref="H303:H312" si="62">F303/D303*100</f>
        <v>121.42857142857142</v>
      </c>
    </row>
    <row r="304" spans="1:13" ht="13.5" customHeight="1" x14ac:dyDescent="0.2">
      <c r="B304" s="298">
        <v>323</v>
      </c>
      <c r="C304" s="288" t="s">
        <v>316</v>
      </c>
      <c r="D304" s="295">
        <v>0</v>
      </c>
      <c r="E304" s="296">
        <v>750</v>
      </c>
      <c r="F304" s="296">
        <v>750</v>
      </c>
      <c r="G304" s="297"/>
      <c r="H304" s="294"/>
      <c r="J304" s="33"/>
      <c r="M304" s="33"/>
    </row>
    <row r="305" spans="1:9" ht="13.5" customHeight="1" x14ac:dyDescent="0.2">
      <c r="B305" s="21">
        <v>329</v>
      </c>
      <c r="C305" s="287" t="s">
        <v>80</v>
      </c>
      <c r="D305" s="291">
        <v>3500</v>
      </c>
      <c r="E305" s="292">
        <v>0</v>
      </c>
      <c r="F305" s="292">
        <v>3500</v>
      </c>
      <c r="G305" s="160">
        <v>0</v>
      </c>
      <c r="H305" s="293">
        <f t="shared" si="62"/>
        <v>100</v>
      </c>
    </row>
    <row r="306" spans="1:9" ht="13.5" customHeight="1" x14ac:dyDescent="0.2">
      <c r="B306" s="532" t="s">
        <v>224</v>
      </c>
      <c r="C306" s="533"/>
      <c r="D306" s="94">
        <f>SUM(D307,)</f>
        <v>339000</v>
      </c>
      <c r="E306" s="339">
        <f>SUM(E307)</f>
        <v>0</v>
      </c>
      <c r="F306" s="270">
        <f>SUM(F307)</f>
        <v>339000</v>
      </c>
      <c r="G306" s="53">
        <v>0</v>
      </c>
      <c r="H306" s="53">
        <f t="shared" si="62"/>
        <v>100</v>
      </c>
    </row>
    <row r="307" spans="1:9" ht="21.95" customHeight="1" x14ac:dyDescent="0.2">
      <c r="A307" s="471" t="s">
        <v>126</v>
      </c>
      <c r="B307" s="472"/>
      <c r="C307" s="473"/>
      <c r="D307" s="81">
        <f>SUM(D308,D318,D328,D337)</f>
        <v>339000</v>
      </c>
      <c r="E307" s="240">
        <f>SUM(E308,E318,E328,E337)</f>
        <v>0</v>
      </c>
      <c r="F307" s="240">
        <f>SUM(F308,F318,F328,F337)</f>
        <v>339000</v>
      </c>
      <c r="G307" s="65">
        <f t="shared" ref="G307:G308" si="63">E307/D307*100</f>
        <v>0</v>
      </c>
      <c r="H307" s="65">
        <f t="shared" si="62"/>
        <v>100</v>
      </c>
      <c r="I307" s="27"/>
    </row>
    <row r="308" spans="1:9" ht="15.75" customHeight="1" x14ac:dyDescent="0.2">
      <c r="A308" s="419" t="s">
        <v>127</v>
      </c>
      <c r="B308" s="420"/>
      <c r="C308" s="421"/>
      <c r="D308" s="92">
        <f>D309</f>
        <v>300000</v>
      </c>
      <c r="E308" s="263">
        <f>E309</f>
        <v>0</v>
      </c>
      <c r="F308" s="263">
        <f>F309</f>
        <v>300000</v>
      </c>
      <c r="G308" s="16">
        <f t="shared" si="63"/>
        <v>0</v>
      </c>
      <c r="H308" s="16">
        <f t="shared" si="62"/>
        <v>100</v>
      </c>
      <c r="I308" s="27"/>
    </row>
    <row r="309" spans="1:9" ht="13.5" customHeight="1" x14ac:dyDescent="0.2">
      <c r="A309" s="402" t="s">
        <v>113</v>
      </c>
      <c r="B309" s="403"/>
      <c r="C309" s="404"/>
      <c r="D309" s="83">
        <f>D317</f>
        <v>300000</v>
      </c>
      <c r="E309" s="242">
        <f>E315</f>
        <v>0</v>
      </c>
      <c r="F309" s="242">
        <f>F315</f>
        <v>300000</v>
      </c>
      <c r="G309" s="18">
        <f>E309/D309*100</f>
        <v>0</v>
      </c>
      <c r="H309" s="18">
        <f t="shared" si="62"/>
        <v>100</v>
      </c>
      <c r="I309" s="27"/>
    </row>
    <row r="310" spans="1:9" ht="13.5" customHeight="1" x14ac:dyDescent="0.2">
      <c r="A310" s="422" t="s">
        <v>271</v>
      </c>
      <c r="B310" s="423"/>
      <c r="C310" s="424"/>
      <c r="D310" s="84">
        <v>79850</v>
      </c>
      <c r="E310" s="243">
        <f>E315</f>
        <v>0</v>
      </c>
      <c r="F310" s="243">
        <v>79850</v>
      </c>
      <c r="G310" s="19">
        <f t="shared" ref="G310:G314" si="64">E310/D310*100</f>
        <v>0</v>
      </c>
      <c r="H310" s="19">
        <f t="shared" si="62"/>
        <v>100</v>
      </c>
      <c r="I310" s="27"/>
    </row>
    <row r="311" spans="1:9" ht="13.5" customHeight="1" x14ac:dyDescent="0.2">
      <c r="A311" s="503" t="s">
        <v>303</v>
      </c>
      <c r="B311" s="504"/>
      <c r="C311" s="505"/>
      <c r="D311" s="84">
        <v>5000</v>
      </c>
      <c r="E311" s="243">
        <v>0</v>
      </c>
      <c r="F311" s="243">
        <v>5000</v>
      </c>
      <c r="G311" s="19">
        <v>0</v>
      </c>
      <c r="H311" s="19">
        <f t="shared" si="62"/>
        <v>100</v>
      </c>
      <c r="I311" s="27"/>
    </row>
    <row r="312" spans="1:9" ht="13.5" customHeight="1" x14ac:dyDescent="0.2">
      <c r="A312" s="398" t="s">
        <v>293</v>
      </c>
      <c r="B312" s="399"/>
      <c r="C312" s="400"/>
      <c r="D312" s="84">
        <v>150</v>
      </c>
      <c r="E312" s="243">
        <v>0</v>
      </c>
      <c r="F312" s="243">
        <v>150</v>
      </c>
      <c r="G312" s="19">
        <f t="shared" si="64"/>
        <v>0</v>
      </c>
      <c r="H312" s="19">
        <f t="shared" si="62"/>
        <v>100</v>
      </c>
      <c r="I312" s="27"/>
    </row>
    <row r="313" spans="1:9" ht="13.5" customHeight="1" x14ac:dyDescent="0.2">
      <c r="A313" s="438" t="s">
        <v>292</v>
      </c>
      <c r="B313" s="439"/>
      <c r="C313" s="440"/>
      <c r="D313" s="84">
        <v>0</v>
      </c>
      <c r="E313" s="243">
        <v>0</v>
      </c>
      <c r="F313" s="243">
        <v>0</v>
      </c>
      <c r="G313" s="19">
        <v>0</v>
      </c>
      <c r="H313" s="19">
        <v>0</v>
      </c>
      <c r="I313" s="27"/>
    </row>
    <row r="314" spans="1:9" ht="13.5" customHeight="1" x14ac:dyDescent="0.2">
      <c r="A314" s="503" t="s">
        <v>298</v>
      </c>
      <c r="B314" s="504"/>
      <c r="C314" s="505"/>
      <c r="D314" s="84">
        <v>215000</v>
      </c>
      <c r="E314" s="243">
        <v>0</v>
      </c>
      <c r="F314" s="243">
        <v>215000</v>
      </c>
      <c r="G314" s="19">
        <f t="shared" si="64"/>
        <v>0</v>
      </c>
      <c r="H314" s="19">
        <f t="shared" ref="H314:H320" si="65">F314/D314*100</f>
        <v>100</v>
      </c>
      <c r="I314" s="27"/>
    </row>
    <row r="315" spans="1:9" ht="13.5" customHeight="1" x14ac:dyDescent="0.2">
      <c r="B315" s="134">
        <v>3</v>
      </c>
      <c r="C315" s="135" t="s">
        <v>78</v>
      </c>
      <c r="D315" s="88">
        <f>D316</f>
        <v>300000</v>
      </c>
      <c r="E315" s="245">
        <f>E316</f>
        <v>0</v>
      </c>
      <c r="F315" s="245">
        <f>F316</f>
        <v>300000</v>
      </c>
      <c r="G315" s="26">
        <f t="shared" ref="G315:G318" si="66">E315/D315*100</f>
        <v>0</v>
      </c>
      <c r="H315" s="53">
        <f t="shared" si="65"/>
        <v>100</v>
      </c>
      <c r="I315" s="27"/>
    </row>
    <row r="316" spans="1:9" ht="13.5" customHeight="1" x14ac:dyDescent="0.2">
      <c r="B316" s="20">
        <v>32</v>
      </c>
      <c r="C316" s="32" t="s">
        <v>79</v>
      </c>
      <c r="D316" s="64">
        <f>SUM(D317:D317)</f>
        <v>300000</v>
      </c>
      <c r="E316" s="45">
        <f>SUM(E317:E317)</f>
        <v>0</v>
      </c>
      <c r="F316" s="45">
        <f>SUM(F317:F317)</f>
        <v>300000</v>
      </c>
      <c r="G316" s="26">
        <f t="shared" si="66"/>
        <v>0</v>
      </c>
      <c r="H316" s="53">
        <f t="shared" si="65"/>
        <v>100</v>
      </c>
      <c r="I316" s="27"/>
    </row>
    <row r="317" spans="1:9" ht="13.5" customHeight="1" x14ac:dyDescent="0.2">
      <c r="B317" s="23">
        <v>323</v>
      </c>
      <c r="C317" s="139" t="s">
        <v>128</v>
      </c>
      <c r="D317" s="85">
        <v>300000</v>
      </c>
      <c r="E317" s="244">
        <v>0</v>
      </c>
      <c r="F317" s="244">
        <v>300000</v>
      </c>
      <c r="G317" s="26">
        <f t="shared" si="66"/>
        <v>0</v>
      </c>
      <c r="H317" s="53">
        <f t="shared" si="65"/>
        <v>100</v>
      </c>
      <c r="I317" s="27"/>
    </row>
    <row r="318" spans="1:9" ht="13.5" customHeight="1" x14ac:dyDescent="0.2">
      <c r="A318" s="419" t="s">
        <v>129</v>
      </c>
      <c r="B318" s="420"/>
      <c r="C318" s="421"/>
      <c r="D318" s="82">
        <f>D319</f>
        <v>4000</v>
      </c>
      <c r="E318" s="241">
        <f t="shared" ref="E318:F319" si="67">E319</f>
        <v>0</v>
      </c>
      <c r="F318" s="241">
        <f t="shared" si="67"/>
        <v>4000</v>
      </c>
      <c r="G318" s="16">
        <f t="shared" si="66"/>
        <v>0</v>
      </c>
      <c r="H318" s="16">
        <f t="shared" si="65"/>
        <v>100</v>
      </c>
      <c r="I318" s="27"/>
    </row>
    <row r="319" spans="1:9" ht="13.5" customHeight="1" x14ac:dyDescent="0.2">
      <c r="A319" s="402" t="s">
        <v>113</v>
      </c>
      <c r="B319" s="403"/>
      <c r="C319" s="404"/>
      <c r="D319" s="83">
        <f>D323</f>
        <v>4000</v>
      </c>
      <c r="E319" s="242">
        <f t="shared" si="67"/>
        <v>0</v>
      </c>
      <c r="F319" s="242">
        <f>F323</f>
        <v>4000</v>
      </c>
      <c r="G319" s="18">
        <f>E319/D319*100</f>
        <v>0</v>
      </c>
      <c r="H319" s="18">
        <f t="shared" si="65"/>
        <v>100</v>
      </c>
      <c r="I319" s="27"/>
    </row>
    <row r="320" spans="1:9" ht="13.5" customHeight="1" x14ac:dyDescent="0.2">
      <c r="A320" s="422" t="s">
        <v>249</v>
      </c>
      <c r="B320" s="423"/>
      <c r="C320" s="424"/>
      <c r="D320" s="84">
        <v>1000</v>
      </c>
      <c r="E320" s="243">
        <f>E323</f>
        <v>0</v>
      </c>
      <c r="F320" s="243">
        <v>1000</v>
      </c>
      <c r="G320" s="19">
        <f t="shared" ref="G320:G322" si="68">E320/D320*100</f>
        <v>0</v>
      </c>
      <c r="H320" s="19">
        <f t="shared" si="65"/>
        <v>100</v>
      </c>
      <c r="I320" s="27"/>
    </row>
    <row r="321" spans="1:9" ht="13.5" customHeight="1" x14ac:dyDescent="0.2">
      <c r="A321" s="438" t="s">
        <v>292</v>
      </c>
      <c r="B321" s="439"/>
      <c r="C321" s="440"/>
      <c r="D321" s="84">
        <v>0</v>
      </c>
      <c r="E321" s="243">
        <v>0</v>
      </c>
      <c r="F321" s="243">
        <v>0</v>
      </c>
      <c r="G321" s="19">
        <v>0</v>
      </c>
      <c r="H321" s="19">
        <v>0</v>
      </c>
      <c r="I321" s="27"/>
    </row>
    <row r="322" spans="1:9" ht="13.5" customHeight="1" x14ac:dyDescent="0.2">
      <c r="A322" s="503" t="s">
        <v>298</v>
      </c>
      <c r="B322" s="504"/>
      <c r="C322" s="505"/>
      <c r="D322" s="84">
        <v>3000</v>
      </c>
      <c r="E322" s="243">
        <v>0</v>
      </c>
      <c r="F322" s="243">
        <v>3000</v>
      </c>
      <c r="G322" s="19">
        <f t="shared" si="68"/>
        <v>0</v>
      </c>
      <c r="H322" s="19">
        <f>F322/D322*100</f>
        <v>100</v>
      </c>
      <c r="I322" s="27"/>
    </row>
    <row r="323" spans="1:9" ht="13.5" customHeight="1" x14ac:dyDescent="0.2">
      <c r="B323" s="134">
        <v>3</v>
      </c>
      <c r="C323" s="135" t="s">
        <v>78</v>
      </c>
      <c r="D323" s="88">
        <f>SUM(D324,D326)</f>
        <v>4000</v>
      </c>
      <c r="E323" s="245">
        <f>SUM(E324,E326)</f>
        <v>0</v>
      </c>
      <c r="F323" s="245">
        <f>SUM(F324,F326)</f>
        <v>4000</v>
      </c>
      <c r="G323" s="26">
        <f t="shared" ref="G323:G325" si="69">E323/D323*100</f>
        <v>0</v>
      </c>
      <c r="H323" s="53">
        <f>F323/D323*100</f>
        <v>100</v>
      </c>
      <c r="I323" s="27"/>
    </row>
    <row r="324" spans="1:9" ht="13.5" customHeight="1" x14ac:dyDescent="0.2">
      <c r="B324" s="20">
        <v>35</v>
      </c>
      <c r="C324" s="32" t="s">
        <v>79</v>
      </c>
      <c r="D324" s="64">
        <f>SUM(D325:D325)</f>
        <v>4000</v>
      </c>
      <c r="E324" s="45">
        <f>SUM(E325:E325)</f>
        <v>0</v>
      </c>
      <c r="F324" s="45">
        <f>SUM(F325:F325)</f>
        <v>4000</v>
      </c>
      <c r="G324" s="26">
        <f t="shared" si="69"/>
        <v>0</v>
      </c>
      <c r="H324" s="53">
        <f>F324/D324*100</f>
        <v>100</v>
      </c>
      <c r="I324" s="27"/>
    </row>
    <row r="325" spans="1:9" ht="13.5" customHeight="1" x14ac:dyDescent="0.2">
      <c r="B325" s="21">
        <v>352</v>
      </c>
      <c r="C325" s="34" t="s">
        <v>130</v>
      </c>
      <c r="D325" s="85">
        <v>4000</v>
      </c>
      <c r="E325" s="244">
        <v>0</v>
      </c>
      <c r="F325" s="244">
        <v>4000</v>
      </c>
      <c r="G325" s="26">
        <f t="shared" si="69"/>
        <v>0</v>
      </c>
      <c r="H325" s="53">
        <f>F325/D325*100</f>
        <v>100</v>
      </c>
      <c r="I325" s="27"/>
    </row>
    <row r="326" spans="1:9" ht="13.5" customHeight="1" x14ac:dyDescent="0.2">
      <c r="B326" s="20">
        <v>38</v>
      </c>
      <c r="C326" s="32" t="s">
        <v>82</v>
      </c>
      <c r="D326" s="64">
        <f>SUM(D327:D327)</f>
        <v>0</v>
      </c>
      <c r="E326" s="45">
        <f>SUM(E327:E327)</f>
        <v>0</v>
      </c>
      <c r="F326" s="45">
        <f>SUM(F327:F327)</f>
        <v>0</v>
      </c>
      <c r="G326" s="26">
        <v>0</v>
      </c>
      <c r="H326" s="53">
        <v>0</v>
      </c>
      <c r="I326" s="27"/>
    </row>
    <row r="327" spans="1:9" ht="13.5" customHeight="1" x14ac:dyDescent="0.2">
      <c r="B327" s="23">
        <v>383</v>
      </c>
      <c r="C327" s="139" t="s">
        <v>131</v>
      </c>
      <c r="D327" s="91">
        <v>0</v>
      </c>
      <c r="E327" s="262">
        <v>0</v>
      </c>
      <c r="F327" s="262">
        <v>0</v>
      </c>
      <c r="G327" s="26">
        <v>0</v>
      </c>
      <c r="H327" s="53">
        <v>0</v>
      </c>
      <c r="I327" s="27"/>
    </row>
    <row r="328" spans="1:9" ht="13.5" customHeight="1" x14ac:dyDescent="0.2">
      <c r="A328" s="419" t="s">
        <v>132</v>
      </c>
      <c r="B328" s="420"/>
      <c r="C328" s="421"/>
      <c r="D328" s="92">
        <f>D329</f>
        <v>25000</v>
      </c>
      <c r="E328" s="263">
        <f>E329</f>
        <v>0</v>
      </c>
      <c r="F328" s="263">
        <f>F329</f>
        <v>25000</v>
      </c>
      <c r="G328" s="16">
        <f>E328/D328*100</f>
        <v>0</v>
      </c>
      <c r="H328" s="16">
        <f>F328/D328*100</f>
        <v>100</v>
      </c>
      <c r="I328" s="27"/>
    </row>
    <row r="329" spans="1:9" ht="13.5" customHeight="1" x14ac:dyDescent="0.2">
      <c r="A329" s="416" t="s">
        <v>101</v>
      </c>
      <c r="B329" s="417"/>
      <c r="C329" s="418"/>
      <c r="D329" s="83">
        <f>D334</f>
        <v>25000</v>
      </c>
      <c r="E329" s="242">
        <f>E334</f>
        <v>0</v>
      </c>
      <c r="F329" s="242">
        <f>F334</f>
        <v>25000</v>
      </c>
      <c r="G329" s="18">
        <f>E329/D329*100</f>
        <v>0</v>
      </c>
      <c r="H329" s="18">
        <f>F329/D329*100</f>
        <v>100</v>
      </c>
      <c r="I329" s="27"/>
    </row>
    <row r="330" spans="1:9" ht="12.75" customHeight="1" x14ac:dyDescent="0.2">
      <c r="A330" s="406" t="s">
        <v>217</v>
      </c>
      <c r="B330" s="407"/>
      <c r="C330" s="408"/>
      <c r="D330" s="84">
        <v>0</v>
      </c>
      <c r="E330" s="243">
        <v>0</v>
      </c>
      <c r="F330" s="243">
        <v>0</v>
      </c>
      <c r="G330" s="19">
        <v>0</v>
      </c>
      <c r="H330" s="19">
        <v>0</v>
      </c>
      <c r="I330" s="27"/>
    </row>
    <row r="331" spans="1:9" ht="12.75" customHeight="1" x14ac:dyDescent="0.2">
      <c r="A331" s="438" t="s">
        <v>292</v>
      </c>
      <c r="B331" s="439"/>
      <c r="C331" s="440"/>
      <c r="D331" s="84">
        <v>0</v>
      </c>
      <c r="E331" s="243">
        <v>0</v>
      </c>
      <c r="F331" s="243">
        <v>0</v>
      </c>
      <c r="G331" s="19">
        <v>0</v>
      </c>
      <c r="H331" s="19">
        <v>0</v>
      </c>
      <c r="I331" s="27"/>
    </row>
    <row r="332" spans="1:9" ht="13.5" customHeight="1" x14ac:dyDescent="0.2">
      <c r="A332" s="503" t="s">
        <v>298</v>
      </c>
      <c r="B332" s="504"/>
      <c r="C332" s="505"/>
      <c r="D332" s="84">
        <v>25000</v>
      </c>
      <c r="E332" s="243">
        <v>0</v>
      </c>
      <c r="F332" s="243">
        <v>25000</v>
      </c>
      <c r="G332" s="19">
        <f t="shared" ref="G332" si="70">E332/D332*100</f>
        <v>0</v>
      </c>
      <c r="H332" s="19">
        <f>F332/D332*100</f>
        <v>100</v>
      </c>
      <c r="I332" s="27"/>
    </row>
    <row r="333" spans="1:9" ht="12.75" customHeight="1" x14ac:dyDescent="0.2">
      <c r="A333" s="503" t="s">
        <v>303</v>
      </c>
      <c r="B333" s="504"/>
      <c r="C333" s="505"/>
      <c r="D333" s="84">
        <v>0</v>
      </c>
      <c r="E333" s="243">
        <v>0</v>
      </c>
      <c r="F333" s="243">
        <v>0</v>
      </c>
      <c r="G333" s="19">
        <v>0</v>
      </c>
      <c r="H333" s="19">
        <v>0</v>
      </c>
      <c r="I333" s="27"/>
    </row>
    <row r="334" spans="1:9" ht="13.5" customHeight="1" x14ac:dyDescent="0.2">
      <c r="B334" s="134">
        <v>3</v>
      </c>
      <c r="C334" s="135" t="s">
        <v>78</v>
      </c>
      <c r="D334" s="88">
        <f>D335</f>
        <v>25000</v>
      </c>
      <c r="E334" s="245">
        <f>E335</f>
        <v>0</v>
      </c>
      <c r="F334" s="245">
        <f>F335</f>
        <v>25000</v>
      </c>
      <c r="G334" s="26">
        <f t="shared" ref="G334:G336" si="71">E334/D334*100</f>
        <v>0</v>
      </c>
      <c r="H334" s="26">
        <v>0</v>
      </c>
      <c r="I334" s="27"/>
    </row>
    <row r="335" spans="1:9" ht="13.5" customHeight="1" x14ac:dyDescent="0.2">
      <c r="B335" s="20">
        <v>32</v>
      </c>
      <c r="C335" s="32" t="s">
        <v>79</v>
      </c>
      <c r="D335" s="64">
        <f>SUM(D336:D336)</f>
        <v>25000</v>
      </c>
      <c r="E335" s="45">
        <f>SUM(E336:E336)</f>
        <v>0</v>
      </c>
      <c r="F335" s="45">
        <f>SUM(F336:F336)</f>
        <v>25000</v>
      </c>
      <c r="G335" s="26">
        <f t="shared" si="71"/>
        <v>0</v>
      </c>
      <c r="H335" s="26">
        <v>0</v>
      </c>
      <c r="I335" s="27"/>
    </row>
    <row r="336" spans="1:9" ht="13.5" customHeight="1" x14ac:dyDescent="0.2">
      <c r="B336" s="23">
        <v>323</v>
      </c>
      <c r="C336" s="139" t="s">
        <v>133</v>
      </c>
      <c r="D336" s="85">
        <v>25000</v>
      </c>
      <c r="E336" s="244">
        <v>0</v>
      </c>
      <c r="F336" s="244">
        <v>25000</v>
      </c>
      <c r="G336" s="26">
        <f t="shared" si="71"/>
        <v>0</v>
      </c>
      <c r="H336" s="26">
        <v>0</v>
      </c>
      <c r="I336" s="27"/>
    </row>
    <row r="337" spans="1:10" ht="27" customHeight="1" x14ac:dyDescent="0.2">
      <c r="A337" s="486" t="s">
        <v>285</v>
      </c>
      <c r="B337" s="534"/>
      <c r="C337" s="535"/>
      <c r="D337" s="92">
        <f>D338</f>
        <v>10000</v>
      </c>
      <c r="E337" s="271">
        <f>E338</f>
        <v>0</v>
      </c>
      <c r="F337" s="271">
        <f>F338</f>
        <v>10000</v>
      </c>
      <c r="G337" s="101">
        <f>E337/D337*100</f>
        <v>0</v>
      </c>
      <c r="H337" s="101">
        <f>F337/D337*100</f>
        <v>100</v>
      </c>
      <c r="I337" s="27"/>
    </row>
    <row r="338" spans="1:10" ht="13.5" customHeight="1" x14ac:dyDescent="0.2">
      <c r="A338" s="416" t="s">
        <v>101</v>
      </c>
      <c r="B338" s="417"/>
      <c r="C338" s="418"/>
      <c r="D338" s="83">
        <f>D342</f>
        <v>10000</v>
      </c>
      <c r="E338" s="242">
        <f>E339</f>
        <v>0</v>
      </c>
      <c r="F338" s="242">
        <f>F342</f>
        <v>10000</v>
      </c>
      <c r="G338" s="18">
        <f>E338/D338*100</f>
        <v>0</v>
      </c>
      <c r="H338" s="18">
        <f>F338/D338*100</f>
        <v>100</v>
      </c>
      <c r="I338" s="27"/>
    </row>
    <row r="339" spans="1:10" ht="13.5" customHeight="1" x14ac:dyDescent="0.2">
      <c r="A339" s="406" t="s">
        <v>217</v>
      </c>
      <c r="B339" s="407"/>
      <c r="C339" s="408"/>
      <c r="D339" s="84">
        <v>0</v>
      </c>
      <c r="E339" s="243">
        <f>E342</f>
        <v>0</v>
      </c>
      <c r="F339" s="243">
        <v>0</v>
      </c>
      <c r="G339" s="19">
        <v>0</v>
      </c>
      <c r="H339" s="19">
        <v>0</v>
      </c>
      <c r="I339" s="27"/>
    </row>
    <row r="340" spans="1:10" ht="13.5" customHeight="1" x14ac:dyDescent="0.2">
      <c r="A340" s="438" t="s">
        <v>292</v>
      </c>
      <c r="B340" s="439"/>
      <c r="C340" s="440"/>
      <c r="D340" s="84">
        <v>0</v>
      </c>
      <c r="E340" s="243">
        <v>0</v>
      </c>
      <c r="F340" s="243">
        <v>0</v>
      </c>
      <c r="G340" s="19">
        <v>0</v>
      </c>
      <c r="H340" s="19">
        <v>0</v>
      </c>
      <c r="I340" s="27"/>
    </row>
    <row r="341" spans="1:10" ht="13.5" customHeight="1" x14ac:dyDescent="0.2">
      <c r="A341" s="503" t="s">
        <v>298</v>
      </c>
      <c r="B341" s="504"/>
      <c r="C341" s="505"/>
      <c r="D341" s="84">
        <v>10000</v>
      </c>
      <c r="E341" s="243">
        <v>0</v>
      </c>
      <c r="F341" s="243">
        <v>10000</v>
      </c>
      <c r="G341" s="19">
        <f t="shared" ref="G341" si="72">E341/D341*100</f>
        <v>0</v>
      </c>
      <c r="H341" s="19">
        <f t="shared" ref="H341:H354" si="73">F341/D341*100</f>
        <v>100</v>
      </c>
      <c r="I341" s="27"/>
    </row>
    <row r="342" spans="1:10" ht="13.5" customHeight="1" x14ac:dyDescent="0.2">
      <c r="B342" s="134">
        <v>3</v>
      </c>
      <c r="C342" s="135" t="s">
        <v>78</v>
      </c>
      <c r="D342" s="88">
        <f>D343</f>
        <v>10000</v>
      </c>
      <c r="E342" s="245">
        <f>E343</f>
        <v>0</v>
      </c>
      <c r="F342" s="245">
        <f>F343</f>
        <v>10000</v>
      </c>
      <c r="G342" s="26">
        <f t="shared" ref="G342:G357" si="74">E342/D342*100</f>
        <v>0</v>
      </c>
      <c r="H342" s="53">
        <f t="shared" si="73"/>
        <v>100</v>
      </c>
      <c r="I342" s="27"/>
    </row>
    <row r="343" spans="1:10" ht="13.5" customHeight="1" x14ac:dyDescent="0.2">
      <c r="B343" s="20">
        <v>32</v>
      </c>
      <c r="C343" s="32" t="s">
        <v>79</v>
      </c>
      <c r="D343" s="64">
        <f>SUM(D344:D344)</f>
        <v>10000</v>
      </c>
      <c r="E343" s="45">
        <f>SUM(E344:E344)</f>
        <v>0</v>
      </c>
      <c r="F343" s="45">
        <f>SUM(F344:F344)</f>
        <v>10000</v>
      </c>
      <c r="G343" s="26">
        <f t="shared" si="74"/>
        <v>0</v>
      </c>
      <c r="H343" s="53">
        <f t="shared" si="73"/>
        <v>100</v>
      </c>
      <c r="I343" s="27"/>
    </row>
    <row r="344" spans="1:10" ht="13.5" customHeight="1" x14ac:dyDescent="0.2">
      <c r="B344" s="23">
        <v>323</v>
      </c>
      <c r="C344" s="139" t="s">
        <v>128</v>
      </c>
      <c r="D344" s="85">
        <v>10000</v>
      </c>
      <c r="E344" s="244">
        <v>0</v>
      </c>
      <c r="F344" s="244">
        <v>10000</v>
      </c>
      <c r="G344" s="26">
        <f t="shared" si="74"/>
        <v>0</v>
      </c>
      <c r="H344" s="53">
        <f t="shared" si="73"/>
        <v>100</v>
      </c>
      <c r="I344" s="27"/>
    </row>
    <row r="345" spans="1:10" s="60" customFormat="1" ht="16.5" customHeight="1" x14ac:dyDescent="0.2">
      <c r="A345" s="475" t="s">
        <v>225</v>
      </c>
      <c r="B345" s="476"/>
      <c r="C345" s="477"/>
      <c r="D345" s="52">
        <f>SUM(D346,D381,D411)</f>
        <v>94300</v>
      </c>
      <c r="E345" s="272">
        <f>SUM(E346,E381,E411)</f>
        <v>-14675</v>
      </c>
      <c r="F345" s="272">
        <f>SUM(F346,F381,F411)</f>
        <v>79625</v>
      </c>
      <c r="G345" s="26">
        <f t="shared" si="74"/>
        <v>-15.56203605514316</v>
      </c>
      <c r="H345" s="53">
        <f t="shared" si="73"/>
        <v>84.437963944856847</v>
      </c>
      <c r="J345" s="61"/>
    </row>
    <row r="346" spans="1:10" ht="21" customHeight="1" x14ac:dyDescent="0.2">
      <c r="A346" s="426" t="s">
        <v>207</v>
      </c>
      <c r="B346" s="427"/>
      <c r="C346" s="428"/>
      <c r="D346" s="81">
        <f>SUM(D347,D353,D364)</f>
        <v>58300</v>
      </c>
      <c r="E346" s="240">
        <f>SUM(E347,E353,E364)</f>
        <v>325</v>
      </c>
      <c r="F346" s="240">
        <f>SUM(F347,F353,F364)</f>
        <v>58625</v>
      </c>
      <c r="G346" s="65">
        <f t="shared" si="74"/>
        <v>0.55746140651801035</v>
      </c>
      <c r="H346" s="65">
        <f t="shared" si="73"/>
        <v>100.557461406518</v>
      </c>
    </row>
    <row r="347" spans="1:10" ht="27" customHeight="1" x14ac:dyDescent="0.2">
      <c r="A347" s="451" t="s">
        <v>258</v>
      </c>
      <c r="B347" s="452"/>
      <c r="C347" s="453"/>
      <c r="D347" s="92">
        <f t="shared" ref="D347:F350" si="75">D348</f>
        <v>4000</v>
      </c>
      <c r="E347" s="271">
        <f t="shared" si="75"/>
        <v>0</v>
      </c>
      <c r="F347" s="271">
        <f t="shared" si="75"/>
        <v>4000</v>
      </c>
      <c r="G347" s="101">
        <f t="shared" si="74"/>
        <v>0</v>
      </c>
      <c r="H347" s="16">
        <f t="shared" si="73"/>
        <v>100</v>
      </c>
    </row>
    <row r="348" spans="1:10" ht="13.5" customHeight="1" x14ac:dyDescent="0.2">
      <c r="A348" s="416" t="s">
        <v>134</v>
      </c>
      <c r="B348" s="417"/>
      <c r="C348" s="418"/>
      <c r="D348" s="83">
        <f t="shared" si="75"/>
        <v>4000</v>
      </c>
      <c r="E348" s="242">
        <f t="shared" si="75"/>
        <v>0</v>
      </c>
      <c r="F348" s="242">
        <f t="shared" si="75"/>
        <v>4000</v>
      </c>
      <c r="G348" s="18">
        <f t="shared" si="74"/>
        <v>0</v>
      </c>
      <c r="H348" s="18">
        <f t="shared" si="73"/>
        <v>100</v>
      </c>
    </row>
    <row r="349" spans="1:10" ht="13.5" customHeight="1" x14ac:dyDescent="0.2">
      <c r="A349" s="406" t="s">
        <v>216</v>
      </c>
      <c r="B349" s="407"/>
      <c r="C349" s="408"/>
      <c r="D349" s="84">
        <f t="shared" si="75"/>
        <v>4000</v>
      </c>
      <c r="E349" s="243">
        <f t="shared" si="75"/>
        <v>0</v>
      </c>
      <c r="F349" s="243">
        <f t="shared" si="75"/>
        <v>4000</v>
      </c>
      <c r="G349" s="19">
        <f t="shared" si="74"/>
        <v>0</v>
      </c>
      <c r="H349" s="19">
        <f t="shared" si="73"/>
        <v>100</v>
      </c>
    </row>
    <row r="350" spans="1:10" ht="13.5" customHeight="1" x14ac:dyDescent="0.2">
      <c r="B350" s="134">
        <v>3</v>
      </c>
      <c r="C350" s="135" t="s">
        <v>78</v>
      </c>
      <c r="D350" s="88">
        <f t="shared" si="75"/>
        <v>4000</v>
      </c>
      <c r="E350" s="245">
        <f t="shared" si="75"/>
        <v>0</v>
      </c>
      <c r="F350" s="245">
        <f t="shared" si="75"/>
        <v>4000</v>
      </c>
      <c r="G350" s="26">
        <f t="shared" si="74"/>
        <v>0</v>
      </c>
      <c r="H350" s="53">
        <f t="shared" si="73"/>
        <v>100</v>
      </c>
    </row>
    <row r="351" spans="1:10" ht="13.5" customHeight="1" x14ac:dyDescent="0.2">
      <c r="B351" s="20">
        <v>36</v>
      </c>
      <c r="C351" s="32" t="s">
        <v>122</v>
      </c>
      <c r="D351" s="64">
        <f>SUM(D352:D352)</f>
        <v>4000</v>
      </c>
      <c r="E351" s="45">
        <f>SUM(E352:E352)</f>
        <v>0</v>
      </c>
      <c r="F351" s="45">
        <f>SUM(F352:F352)</f>
        <v>4000</v>
      </c>
      <c r="G351" s="26">
        <f t="shared" si="74"/>
        <v>0</v>
      </c>
      <c r="H351" s="53">
        <f t="shared" si="73"/>
        <v>100</v>
      </c>
    </row>
    <row r="352" spans="1:10" ht="13.5" customHeight="1" x14ac:dyDescent="0.2">
      <c r="B352" s="23">
        <v>363</v>
      </c>
      <c r="C352" s="139" t="s">
        <v>123</v>
      </c>
      <c r="D352" s="85">
        <v>4000</v>
      </c>
      <c r="E352" s="244">
        <v>0</v>
      </c>
      <c r="F352" s="244">
        <v>4000</v>
      </c>
      <c r="G352" s="26">
        <f t="shared" si="74"/>
        <v>0</v>
      </c>
      <c r="H352" s="53">
        <f t="shared" si="73"/>
        <v>100</v>
      </c>
    </row>
    <row r="353" spans="1:8" ht="14.25" customHeight="1" x14ac:dyDescent="0.2">
      <c r="A353" s="444" t="s">
        <v>208</v>
      </c>
      <c r="B353" s="445"/>
      <c r="C353" s="446"/>
      <c r="D353" s="92">
        <f>D354</f>
        <v>47300</v>
      </c>
      <c r="E353" s="263">
        <f>E354</f>
        <v>0</v>
      </c>
      <c r="F353" s="263">
        <f>F354</f>
        <v>47300</v>
      </c>
      <c r="G353" s="16">
        <f t="shared" si="74"/>
        <v>0</v>
      </c>
      <c r="H353" s="16">
        <f t="shared" si="73"/>
        <v>100</v>
      </c>
    </row>
    <row r="354" spans="1:8" ht="13.5" customHeight="1" x14ac:dyDescent="0.2">
      <c r="A354" s="416" t="s">
        <v>134</v>
      </c>
      <c r="B354" s="417"/>
      <c r="C354" s="418"/>
      <c r="D354" s="83">
        <f>D358</f>
        <v>47300</v>
      </c>
      <c r="E354" s="242">
        <f>E358</f>
        <v>0</v>
      </c>
      <c r="F354" s="242">
        <f>F358</f>
        <v>47300</v>
      </c>
      <c r="G354" s="18">
        <f t="shared" si="74"/>
        <v>0</v>
      </c>
      <c r="H354" s="18">
        <f t="shared" si="73"/>
        <v>100</v>
      </c>
    </row>
    <row r="355" spans="1:8" ht="13.5" customHeight="1" x14ac:dyDescent="0.2">
      <c r="A355" s="398" t="s">
        <v>275</v>
      </c>
      <c r="B355" s="399"/>
      <c r="C355" s="405"/>
      <c r="D355" s="84">
        <v>0</v>
      </c>
      <c r="E355" s="243">
        <v>0</v>
      </c>
      <c r="F355" s="243">
        <v>0</v>
      </c>
      <c r="G355" s="19">
        <v>0</v>
      </c>
      <c r="H355" s="19">
        <v>0</v>
      </c>
    </row>
    <row r="356" spans="1:8" ht="13.5" customHeight="1" x14ac:dyDescent="0.2">
      <c r="A356" s="415" t="s">
        <v>274</v>
      </c>
      <c r="B356" s="415"/>
      <c r="C356" s="478"/>
      <c r="D356" s="84">
        <v>0</v>
      </c>
      <c r="E356" s="243">
        <v>0</v>
      </c>
      <c r="F356" s="243">
        <v>0</v>
      </c>
      <c r="G356" s="19">
        <v>0</v>
      </c>
      <c r="H356" s="19">
        <v>0</v>
      </c>
    </row>
    <row r="357" spans="1:8" ht="13.5" customHeight="1" x14ac:dyDescent="0.2">
      <c r="A357" s="425" t="s">
        <v>214</v>
      </c>
      <c r="B357" s="407"/>
      <c r="C357" s="408"/>
      <c r="D357" s="84">
        <v>47300</v>
      </c>
      <c r="E357" s="243">
        <v>0</v>
      </c>
      <c r="F357" s="243">
        <v>47300</v>
      </c>
      <c r="G357" s="19">
        <f t="shared" si="74"/>
        <v>0</v>
      </c>
      <c r="H357" s="19">
        <f t="shared" ref="H357:H365" si="76">F357/D357*100</f>
        <v>100</v>
      </c>
    </row>
    <row r="358" spans="1:8" ht="13.5" customHeight="1" x14ac:dyDescent="0.2">
      <c r="B358" s="134">
        <v>3</v>
      </c>
      <c r="C358" s="135" t="s">
        <v>78</v>
      </c>
      <c r="D358" s="58">
        <f>SUM(D359,D362)</f>
        <v>47300</v>
      </c>
      <c r="E358" s="245">
        <f>SUM(E359,E362)</f>
        <v>0</v>
      </c>
      <c r="F358" s="245">
        <f>SUM(F359,F362)</f>
        <v>47300</v>
      </c>
      <c r="G358" s="26">
        <f t="shared" ref="G358:G363" si="77">E358/D358*100</f>
        <v>0</v>
      </c>
      <c r="H358" s="53">
        <f t="shared" si="76"/>
        <v>100</v>
      </c>
    </row>
    <row r="359" spans="1:8" ht="13.5" customHeight="1" x14ac:dyDescent="0.2">
      <c r="B359" s="20">
        <v>32</v>
      </c>
      <c r="C359" s="32" t="s">
        <v>79</v>
      </c>
      <c r="D359" s="58">
        <f>SUM(D360,D361)</f>
        <v>10000</v>
      </c>
      <c r="E359" s="245">
        <f>SUM(E360,E361)</f>
        <v>0</v>
      </c>
      <c r="F359" s="245">
        <f>SUM(F360,F361)</f>
        <v>10000</v>
      </c>
      <c r="G359" s="26">
        <v>0</v>
      </c>
      <c r="H359" s="53">
        <f t="shared" si="76"/>
        <v>100</v>
      </c>
    </row>
    <row r="360" spans="1:8" ht="13.5" customHeight="1" x14ac:dyDescent="0.2">
      <c r="B360" s="21">
        <v>322</v>
      </c>
      <c r="C360" s="34" t="s">
        <v>94</v>
      </c>
      <c r="D360" s="110">
        <v>9000</v>
      </c>
      <c r="E360" s="221">
        <v>0</v>
      </c>
      <c r="F360" s="221">
        <v>9000</v>
      </c>
      <c r="G360" s="26">
        <v>0</v>
      </c>
      <c r="H360" s="53">
        <f t="shared" si="76"/>
        <v>100</v>
      </c>
    </row>
    <row r="361" spans="1:8" ht="13.5" customHeight="1" x14ac:dyDescent="0.2">
      <c r="B361" s="21">
        <v>323</v>
      </c>
      <c r="C361" s="34" t="s">
        <v>128</v>
      </c>
      <c r="D361" s="111">
        <v>1000</v>
      </c>
      <c r="E361" s="258">
        <v>0</v>
      </c>
      <c r="F361" s="258">
        <v>1000</v>
      </c>
      <c r="G361" s="26">
        <v>0</v>
      </c>
      <c r="H361" s="53">
        <f t="shared" si="76"/>
        <v>100</v>
      </c>
    </row>
    <row r="362" spans="1:8" ht="13.5" customHeight="1" x14ac:dyDescent="0.2">
      <c r="B362" s="20">
        <v>36</v>
      </c>
      <c r="C362" s="32" t="s">
        <v>122</v>
      </c>
      <c r="D362" s="64">
        <f>SUM(D363:D363)</f>
        <v>37300</v>
      </c>
      <c r="E362" s="45">
        <f>SUM(E363:E363)</f>
        <v>0</v>
      </c>
      <c r="F362" s="45">
        <f>SUM(F363:F363)</f>
        <v>37300</v>
      </c>
      <c r="G362" s="26">
        <f t="shared" si="77"/>
        <v>0</v>
      </c>
      <c r="H362" s="53">
        <f t="shared" si="76"/>
        <v>100</v>
      </c>
    </row>
    <row r="363" spans="1:8" ht="13.5" customHeight="1" x14ac:dyDescent="0.2">
      <c r="B363" s="23">
        <v>363</v>
      </c>
      <c r="C363" s="139" t="s">
        <v>123</v>
      </c>
      <c r="D363" s="90">
        <v>37300</v>
      </c>
      <c r="E363" s="258">
        <v>0</v>
      </c>
      <c r="F363" s="258">
        <v>37300</v>
      </c>
      <c r="G363" s="26">
        <f t="shared" si="77"/>
        <v>0</v>
      </c>
      <c r="H363" s="53">
        <f t="shared" si="76"/>
        <v>100</v>
      </c>
    </row>
    <row r="364" spans="1:8" ht="15.75" customHeight="1" x14ac:dyDescent="0.2">
      <c r="A364" s="419" t="s">
        <v>135</v>
      </c>
      <c r="B364" s="420"/>
      <c r="C364" s="421"/>
      <c r="D364" s="92">
        <f>D365</f>
        <v>7000</v>
      </c>
      <c r="E364" s="263">
        <f>E365</f>
        <v>325</v>
      </c>
      <c r="F364" s="263">
        <f>F365</f>
        <v>7325</v>
      </c>
      <c r="G364" s="16">
        <f>E364/D364*100</f>
        <v>4.6428571428571432</v>
      </c>
      <c r="H364" s="16">
        <f t="shared" si="76"/>
        <v>104.64285714285715</v>
      </c>
    </row>
    <row r="365" spans="1:8" ht="13.5" customHeight="1" x14ac:dyDescent="0.2">
      <c r="A365" s="416" t="s">
        <v>136</v>
      </c>
      <c r="B365" s="417"/>
      <c r="C365" s="418"/>
      <c r="D365" s="83">
        <f>SUM(D371,D374)</f>
        <v>7000</v>
      </c>
      <c r="E365" s="242">
        <f>SUM(E371,E374)</f>
        <v>325</v>
      </c>
      <c r="F365" s="242">
        <f>SUM(F371,F374)</f>
        <v>7325</v>
      </c>
      <c r="G365" s="18">
        <f>E365/D365*100</f>
        <v>4.6428571428571432</v>
      </c>
      <c r="H365" s="18">
        <f t="shared" si="76"/>
        <v>104.64285714285715</v>
      </c>
    </row>
    <row r="366" spans="1:8" ht="13.5" customHeight="1" x14ac:dyDescent="0.2">
      <c r="A366" s="422" t="s">
        <v>276</v>
      </c>
      <c r="B366" s="423"/>
      <c r="C366" s="424"/>
      <c r="D366" s="84">
        <v>0</v>
      </c>
      <c r="E366" s="243">
        <v>0</v>
      </c>
      <c r="F366" s="243">
        <v>0</v>
      </c>
      <c r="G366" s="19">
        <v>0</v>
      </c>
      <c r="H366" s="19">
        <v>0</v>
      </c>
    </row>
    <row r="367" spans="1:8" ht="13.5" customHeight="1" x14ac:dyDescent="0.2">
      <c r="A367" s="398" t="s">
        <v>275</v>
      </c>
      <c r="B367" s="399"/>
      <c r="C367" s="400"/>
      <c r="D367" s="84">
        <v>3830</v>
      </c>
      <c r="E367" s="243">
        <v>325</v>
      </c>
      <c r="F367" s="243">
        <v>4155</v>
      </c>
      <c r="G367" s="19">
        <f t="shared" ref="G367:G369" si="78">E367/D367*100</f>
        <v>8.4856396866840722</v>
      </c>
      <c r="H367" s="19">
        <f>F367/D367*100</f>
        <v>108.48563968668408</v>
      </c>
    </row>
    <row r="368" spans="1:8" ht="13.5" customHeight="1" x14ac:dyDescent="0.2">
      <c r="A368" s="425" t="s">
        <v>214</v>
      </c>
      <c r="B368" s="407"/>
      <c r="C368" s="408"/>
      <c r="D368" s="84">
        <v>0</v>
      </c>
      <c r="E368" s="243">
        <v>0</v>
      </c>
      <c r="F368" s="243">
        <v>0</v>
      </c>
      <c r="G368" s="19">
        <v>0</v>
      </c>
      <c r="H368" s="19">
        <v>0</v>
      </c>
    </row>
    <row r="369" spans="1:10" ht="13.5" customHeight="1" x14ac:dyDescent="0.2">
      <c r="A369" s="438" t="s">
        <v>260</v>
      </c>
      <c r="B369" s="439"/>
      <c r="C369" s="440"/>
      <c r="D369" s="87">
        <v>3170</v>
      </c>
      <c r="E369" s="252">
        <v>-3170</v>
      </c>
      <c r="F369" s="252">
        <v>0</v>
      </c>
      <c r="G369" s="19">
        <f t="shared" si="78"/>
        <v>-100</v>
      </c>
      <c r="H369" s="19">
        <v>0</v>
      </c>
    </row>
    <row r="370" spans="1:10" ht="13.5" customHeight="1" x14ac:dyDescent="0.2">
      <c r="A370" s="432" t="s">
        <v>262</v>
      </c>
      <c r="B370" s="433"/>
      <c r="C370" s="434"/>
      <c r="D370" s="87">
        <v>0</v>
      </c>
      <c r="E370" s="252">
        <v>3170</v>
      </c>
      <c r="F370" s="252">
        <v>3170</v>
      </c>
      <c r="G370" s="19">
        <v>0</v>
      </c>
      <c r="H370" s="19">
        <v>0</v>
      </c>
    </row>
    <row r="371" spans="1:10" ht="13.5" customHeight="1" x14ac:dyDescent="0.2">
      <c r="B371" s="134">
        <v>3</v>
      </c>
      <c r="C371" s="135" t="s">
        <v>78</v>
      </c>
      <c r="D371" s="168">
        <f t="shared" ref="D371:F372" si="79">D372</f>
        <v>0</v>
      </c>
      <c r="E371" s="273">
        <f t="shared" si="79"/>
        <v>0</v>
      </c>
      <c r="F371" s="273">
        <f t="shared" si="79"/>
        <v>0</v>
      </c>
      <c r="G371" s="26">
        <v>0</v>
      </c>
      <c r="H371" s="53">
        <v>0</v>
      </c>
    </row>
    <row r="372" spans="1:10" ht="13.5" customHeight="1" x14ac:dyDescent="0.2">
      <c r="B372" s="20">
        <v>32</v>
      </c>
      <c r="C372" s="32" t="s">
        <v>79</v>
      </c>
      <c r="D372" s="168">
        <f t="shared" si="79"/>
        <v>0</v>
      </c>
      <c r="E372" s="273">
        <f t="shared" si="79"/>
        <v>0</v>
      </c>
      <c r="F372" s="273">
        <f t="shared" si="79"/>
        <v>0</v>
      </c>
      <c r="G372" s="26">
        <v>0</v>
      </c>
      <c r="H372" s="53">
        <v>0</v>
      </c>
    </row>
    <row r="373" spans="1:10" ht="13.5" customHeight="1" x14ac:dyDescent="0.2">
      <c r="B373" s="21">
        <v>323</v>
      </c>
      <c r="C373" s="34" t="s">
        <v>128</v>
      </c>
      <c r="D373" s="93">
        <v>0</v>
      </c>
      <c r="E373" s="256">
        <v>0</v>
      </c>
      <c r="F373" s="256">
        <v>0</v>
      </c>
      <c r="G373" s="26">
        <v>0</v>
      </c>
      <c r="H373" s="53">
        <v>0</v>
      </c>
    </row>
    <row r="374" spans="1:10" ht="13.5" customHeight="1" x14ac:dyDescent="0.2">
      <c r="B374" s="20">
        <v>4</v>
      </c>
      <c r="C374" s="32" t="s">
        <v>137</v>
      </c>
      <c r="D374" s="88">
        <f>SUM(D375,D379)</f>
        <v>7000</v>
      </c>
      <c r="E374" s="245">
        <f>E379</f>
        <v>325</v>
      </c>
      <c r="F374" s="245">
        <f>SUM(F375,F379)</f>
        <v>7325</v>
      </c>
      <c r="G374" s="26">
        <f t="shared" ref="G374" si="80">E374/D374*100</f>
        <v>4.6428571428571432</v>
      </c>
      <c r="H374" s="53">
        <f>F374/D374*100</f>
        <v>104.64285714285715</v>
      </c>
    </row>
    <row r="375" spans="1:10" ht="13.5" customHeight="1" x14ac:dyDescent="0.2">
      <c r="B375" s="20">
        <v>42</v>
      </c>
      <c r="C375" s="32" t="s">
        <v>138</v>
      </c>
      <c r="D375" s="64">
        <f>SUM(D376,D377,D378)</f>
        <v>0</v>
      </c>
      <c r="E375" s="45">
        <f>SUM(E376,E377,E378)</f>
        <v>0</v>
      </c>
      <c r="F375" s="45">
        <f>SUM(F376,F377,F378)</f>
        <v>0</v>
      </c>
      <c r="G375" s="26">
        <v>0</v>
      </c>
      <c r="H375" s="53">
        <v>0</v>
      </c>
    </row>
    <row r="376" spans="1:10" ht="13.5" customHeight="1" x14ac:dyDescent="0.2">
      <c r="B376" s="23">
        <v>421</v>
      </c>
      <c r="C376" s="34" t="s">
        <v>112</v>
      </c>
      <c r="D376" s="85">
        <v>0</v>
      </c>
      <c r="E376" s="244">
        <v>0</v>
      </c>
      <c r="F376" s="244">
        <v>0</v>
      </c>
      <c r="G376" s="26">
        <v>0</v>
      </c>
      <c r="H376" s="53">
        <v>0</v>
      </c>
      <c r="J376" s="48"/>
    </row>
    <row r="377" spans="1:10" ht="13.5" customHeight="1" x14ac:dyDescent="0.2">
      <c r="B377" s="149">
        <v>422</v>
      </c>
      <c r="C377" s="148" t="s">
        <v>200</v>
      </c>
      <c r="D377" s="85">
        <v>0</v>
      </c>
      <c r="E377" s="244">
        <v>0</v>
      </c>
      <c r="F377" s="244">
        <v>0</v>
      </c>
      <c r="G377" s="26">
        <v>0</v>
      </c>
      <c r="H377" s="53">
        <v>0</v>
      </c>
      <c r="J377" s="48"/>
    </row>
    <row r="378" spans="1:10" ht="13.5" customHeight="1" x14ac:dyDescent="0.2">
      <c r="B378" s="150">
        <v>426</v>
      </c>
      <c r="C378" s="151" t="s">
        <v>118</v>
      </c>
      <c r="D378" s="85">
        <v>0</v>
      </c>
      <c r="E378" s="244">
        <v>0</v>
      </c>
      <c r="F378" s="244">
        <v>0</v>
      </c>
      <c r="G378" s="26">
        <v>0</v>
      </c>
      <c r="H378" s="53">
        <v>0</v>
      </c>
      <c r="J378" s="48"/>
    </row>
    <row r="379" spans="1:10" ht="13.5" customHeight="1" x14ac:dyDescent="0.2">
      <c r="B379" s="192">
        <v>45</v>
      </c>
      <c r="C379" s="216" t="s">
        <v>211</v>
      </c>
      <c r="D379" s="88">
        <f>D380</f>
        <v>7000</v>
      </c>
      <c r="E379" s="245">
        <v>325</v>
      </c>
      <c r="F379" s="245">
        <f>F380</f>
        <v>7325</v>
      </c>
      <c r="G379" s="26">
        <v>0</v>
      </c>
      <c r="H379" s="53">
        <f>F379/D379*100</f>
        <v>104.64285714285715</v>
      </c>
      <c r="J379" s="48"/>
    </row>
    <row r="380" spans="1:10" ht="13.5" customHeight="1" x14ac:dyDescent="0.2">
      <c r="B380" s="149">
        <v>451</v>
      </c>
      <c r="C380" s="215" t="s">
        <v>212</v>
      </c>
      <c r="D380" s="85">
        <v>7000</v>
      </c>
      <c r="E380" s="244">
        <v>325</v>
      </c>
      <c r="F380" s="244">
        <v>7325</v>
      </c>
      <c r="G380" s="26">
        <v>0</v>
      </c>
      <c r="H380" s="53">
        <f>F380/D380*100</f>
        <v>104.64285714285715</v>
      </c>
      <c r="J380" s="48"/>
    </row>
    <row r="381" spans="1:10" ht="24.75" customHeight="1" x14ac:dyDescent="0.2">
      <c r="A381" s="426" t="s">
        <v>241</v>
      </c>
      <c r="B381" s="427"/>
      <c r="C381" s="428"/>
      <c r="D381" s="81">
        <f>SUM(D382,D389,D395,D403)</f>
        <v>29000</v>
      </c>
      <c r="E381" s="240">
        <f>SUM(E382,E389,E395,E403)</f>
        <v>-15000</v>
      </c>
      <c r="F381" s="240">
        <f>SUM(F382,F389,F395,F403)</f>
        <v>14000</v>
      </c>
      <c r="G381" s="65">
        <f t="shared" ref="G381:G383" si="81">E381/D381*100</f>
        <v>-51.724137931034484</v>
      </c>
      <c r="H381" s="65">
        <f>F381/D381*100</f>
        <v>48.275862068965516</v>
      </c>
    </row>
    <row r="382" spans="1:10" ht="19.5" customHeight="1" x14ac:dyDescent="0.2">
      <c r="A382" s="429" t="s">
        <v>139</v>
      </c>
      <c r="B382" s="430"/>
      <c r="C382" s="431"/>
      <c r="D382" s="92">
        <f>D386</f>
        <v>3500</v>
      </c>
      <c r="E382" s="263">
        <f>E383</f>
        <v>0</v>
      </c>
      <c r="F382" s="263">
        <f>F383</f>
        <v>3500</v>
      </c>
      <c r="G382" s="16">
        <f t="shared" si="81"/>
        <v>0</v>
      </c>
      <c r="H382" s="16">
        <f>F382/D382*100</f>
        <v>100</v>
      </c>
    </row>
    <row r="383" spans="1:10" ht="13.5" customHeight="1" x14ac:dyDescent="0.2">
      <c r="A383" s="416" t="s">
        <v>134</v>
      </c>
      <c r="B383" s="417"/>
      <c r="C383" s="418"/>
      <c r="D383" s="83">
        <f>D386</f>
        <v>3500</v>
      </c>
      <c r="E383" s="242">
        <f>E384</f>
        <v>0</v>
      </c>
      <c r="F383" s="242">
        <f>F386</f>
        <v>3500</v>
      </c>
      <c r="G383" s="18">
        <f t="shared" si="81"/>
        <v>0</v>
      </c>
      <c r="H383" s="18">
        <f>F383/D383*100</f>
        <v>100</v>
      </c>
    </row>
    <row r="384" spans="1:10" ht="13.5" customHeight="1" x14ac:dyDescent="0.2">
      <c r="A384" s="406" t="s">
        <v>216</v>
      </c>
      <c r="B384" s="407"/>
      <c r="C384" s="408"/>
      <c r="D384" s="84">
        <v>0</v>
      </c>
      <c r="E384" s="243">
        <f>E386</f>
        <v>0</v>
      </c>
      <c r="F384" s="243">
        <v>0</v>
      </c>
      <c r="G384" s="19">
        <v>0</v>
      </c>
      <c r="H384" s="19">
        <v>0</v>
      </c>
    </row>
    <row r="385" spans="1:8" ht="13.5" customHeight="1" x14ac:dyDescent="0.2">
      <c r="A385" s="398" t="s">
        <v>294</v>
      </c>
      <c r="B385" s="399"/>
      <c r="C385" s="400"/>
      <c r="D385" s="84">
        <v>3500</v>
      </c>
      <c r="E385" s="243">
        <v>0</v>
      </c>
      <c r="F385" s="243">
        <v>3500</v>
      </c>
      <c r="G385" s="19">
        <f t="shared" ref="G385" si="82">E385/D385*100</f>
        <v>0</v>
      </c>
      <c r="H385" s="19">
        <f t="shared" ref="H385:H397" si="83">F385/D385*100</f>
        <v>100</v>
      </c>
    </row>
    <row r="386" spans="1:8" ht="13.5" customHeight="1" x14ac:dyDescent="0.2">
      <c r="B386" s="134">
        <v>3</v>
      </c>
      <c r="C386" s="135" t="s">
        <v>78</v>
      </c>
      <c r="D386" s="88">
        <f>D387</f>
        <v>3500</v>
      </c>
      <c r="E386" s="245">
        <f>E387</f>
        <v>0</v>
      </c>
      <c r="F386" s="245">
        <f>F387</f>
        <v>3500</v>
      </c>
      <c r="G386" s="26">
        <f t="shared" ref="G386:G389" si="84">E386/D386*100</f>
        <v>0</v>
      </c>
      <c r="H386" s="53">
        <f t="shared" si="83"/>
        <v>100</v>
      </c>
    </row>
    <row r="387" spans="1:8" ht="13.5" customHeight="1" x14ac:dyDescent="0.2">
      <c r="B387" s="20">
        <v>36</v>
      </c>
      <c r="C387" s="32" t="s">
        <v>122</v>
      </c>
      <c r="D387" s="64">
        <f>SUM(D388:D388)</f>
        <v>3500</v>
      </c>
      <c r="E387" s="45">
        <f>SUM(E388:E388)</f>
        <v>0</v>
      </c>
      <c r="F387" s="45">
        <f>SUM(F388:F388)</f>
        <v>3500</v>
      </c>
      <c r="G387" s="26">
        <f t="shared" si="84"/>
        <v>0</v>
      </c>
      <c r="H387" s="53">
        <f t="shared" si="83"/>
        <v>100</v>
      </c>
    </row>
    <row r="388" spans="1:8" ht="13.5" customHeight="1" x14ac:dyDescent="0.2">
      <c r="B388" s="23">
        <v>363</v>
      </c>
      <c r="C388" s="139" t="s">
        <v>123</v>
      </c>
      <c r="D388" s="217">
        <v>3500</v>
      </c>
      <c r="E388" s="244">
        <v>0</v>
      </c>
      <c r="F388" s="244">
        <v>3500</v>
      </c>
      <c r="G388" s="26">
        <f t="shared" si="84"/>
        <v>0</v>
      </c>
      <c r="H388" s="53">
        <f t="shared" si="83"/>
        <v>100</v>
      </c>
    </row>
    <row r="389" spans="1:8" ht="27" customHeight="1" x14ac:dyDescent="0.2">
      <c r="A389" s="429" t="s">
        <v>140</v>
      </c>
      <c r="B389" s="430"/>
      <c r="C389" s="431"/>
      <c r="D389" s="92">
        <f t="shared" ref="D389:F392" si="85">D390</f>
        <v>4000</v>
      </c>
      <c r="E389" s="271">
        <f t="shared" si="85"/>
        <v>0</v>
      </c>
      <c r="F389" s="271">
        <f t="shared" si="85"/>
        <v>4000</v>
      </c>
      <c r="G389" s="101">
        <f t="shared" si="84"/>
        <v>0</v>
      </c>
      <c r="H389" s="16">
        <f t="shared" si="83"/>
        <v>100</v>
      </c>
    </row>
    <row r="390" spans="1:8" ht="13.5" customHeight="1" x14ac:dyDescent="0.2">
      <c r="A390" s="416" t="s">
        <v>134</v>
      </c>
      <c r="B390" s="417"/>
      <c r="C390" s="418"/>
      <c r="D390" s="83">
        <f t="shared" si="85"/>
        <v>4000</v>
      </c>
      <c r="E390" s="242">
        <f t="shared" si="85"/>
        <v>0</v>
      </c>
      <c r="F390" s="242">
        <f t="shared" si="85"/>
        <v>4000</v>
      </c>
      <c r="G390" s="18">
        <f t="shared" ref="G390:G397" si="86">E390/D390*100</f>
        <v>0</v>
      </c>
      <c r="H390" s="18">
        <f t="shared" si="83"/>
        <v>100</v>
      </c>
    </row>
    <row r="391" spans="1:8" ht="13.5" customHeight="1" x14ac:dyDescent="0.2">
      <c r="A391" s="406" t="s">
        <v>216</v>
      </c>
      <c r="B391" s="407"/>
      <c r="C391" s="408"/>
      <c r="D391" s="84">
        <f t="shared" si="85"/>
        <v>4000</v>
      </c>
      <c r="E391" s="243">
        <f t="shared" si="85"/>
        <v>0</v>
      </c>
      <c r="F391" s="243">
        <f t="shared" si="85"/>
        <v>4000</v>
      </c>
      <c r="G391" s="19">
        <f t="shared" si="86"/>
        <v>0</v>
      </c>
      <c r="H391" s="19">
        <f t="shared" si="83"/>
        <v>100</v>
      </c>
    </row>
    <row r="392" spans="1:8" ht="13.5" customHeight="1" x14ac:dyDescent="0.2">
      <c r="B392" s="134">
        <v>3</v>
      </c>
      <c r="C392" s="135" t="s">
        <v>78</v>
      </c>
      <c r="D392" s="88">
        <f t="shared" si="85"/>
        <v>4000</v>
      </c>
      <c r="E392" s="245">
        <f t="shared" si="85"/>
        <v>0</v>
      </c>
      <c r="F392" s="245">
        <f t="shared" si="85"/>
        <v>4000</v>
      </c>
      <c r="G392" s="26">
        <f t="shared" si="86"/>
        <v>0</v>
      </c>
      <c r="H392" s="53">
        <f t="shared" si="83"/>
        <v>100</v>
      </c>
    </row>
    <row r="393" spans="1:8" ht="13.5" customHeight="1" x14ac:dyDescent="0.2">
      <c r="B393" s="20">
        <v>37</v>
      </c>
      <c r="C393" s="32" t="s">
        <v>141</v>
      </c>
      <c r="D393" s="64">
        <f>SUM(D394:D394)</f>
        <v>4000</v>
      </c>
      <c r="E393" s="45">
        <f>SUM(E394:E394)</f>
        <v>0</v>
      </c>
      <c r="F393" s="45">
        <f>SUM(F394:F394)</f>
        <v>4000</v>
      </c>
      <c r="G393" s="26">
        <f t="shared" si="86"/>
        <v>0</v>
      </c>
      <c r="H393" s="53">
        <f t="shared" si="83"/>
        <v>100</v>
      </c>
    </row>
    <row r="394" spans="1:8" ht="13.5" customHeight="1" x14ac:dyDescent="0.2">
      <c r="B394" s="23">
        <v>372</v>
      </c>
      <c r="C394" s="139" t="s">
        <v>142</v>
      </c>
      <c r="D394" s="214">
        <v>4000</v>
      </c>
      <c r="E394" s="274">
        <v>0</v>
      </c>
      <c r="F394" s="274">
        <v>4000</v>
      </c>
      <c r="G394" s="26">
        <f t="shared" si="86"/>
        <v>0</v>
      </c>
      <c r="H394" s="53">
        <f t="shared" si="83"/>
        <v>100</v>
      </c>
    </row>
    <row r="395" spans="1:8" ht="27" customHeight="1" x14ac:dyDescent="0.2">
      <c r="A395" s="429" t="s">
        <v>143</v>
      </c>
      <c r="B395" s="430"/>
      <c r="C395" s="431"/>
      <c r="D395" s="92">
        <f>D396</f>
        <v>6500</v>
      </c>
      <c r="E395" s="271">
        <f>E396</f>
        <v>0</v>
      </c>
      <c r="F395" s="271">
        <f>F396</f>
        <v>6500</v>
      </c>
      <c r="G395" s="101">
        <f t="shared" si="86"/>
        <v>0</v>
      </c>
      <c r="H395" s="16">
        <f t="shared" si="83"/>
        <v>100</v>
      </c>
    </row>
    <row r="396" spans="1:8" ht="13.5" customHeight="1" x14ac:dyDescent="0.2">
      <c r="A396" s="541" t="s">
        <v>134</v>
      </c>
      <c r="B396" s="542"/>
      <c r="C396" s="543"/>
      <c r="D396" s="83">
        <f>D400</f>
        <v>6500</v>
      </c>
      <c r="E396" s="242">
        <f>E397</f>
        <v>0</v>
      </c>
      <c r="F396" s="242">
        <f>F397</f>
        <v>6500</v>
      </c>
      <c r="G396" s="18">
        <f t="shared" si="86"/>
        <v>0</v>
      </c>
      <c r="H396" s="18">
        <f t="shared" si="83"/>
        <v>100</v>
      </c>
    </row>
    <row r="397" spans="1:8" ht="13.5" customHeight="1" x14ac:dyDescent="0.2">
      <c r="A397" s="406" t="s">
        <v>216</v>
      </c>
      <c r="B397" s="407"/>
      <c r="C397" s="408"/>
      <c r="D397" s="84">
        <v>6500</v>
      </c>
      <c r="E397" s="243">
        <f>E400</f>
        <v>0</v>
      </c>
      <c r="F397" s="243">
        <f>F400</f>
        <v>6500</v>
      </c>
      <c r="G397" s="19">
        <f t="shared" si="86"/>
        <v>0</v>
      </c>
      <c r="H397" s="19">
        <f t="shared" si="83"/>
        <v>100</v>
      </c>
    </row>
    <row r="398" spans="1:8" ht="13.5" customHeight="1" x14ac:dyDescent="0.2">
      <c r="A398" s="438" t="s">
        <v>292</v>
      </c>
      <c r="B398" s="439"/>
      <c r="C398" s="440"/>
      <c r="D398" s="84">
        <v>0</v>
      </c>
      <c r="E398" s="243">
        <v>0</v>
      </c>
      <c r="F398" s="243">
        <v>0</v>
      </c>
      <c r="G398" s="19">
        <v>0</v>
      </c>
      <c r="H398" s="19">
        <v>0</v>
      </c>
    </row>
    <row r="399" spans="1:8" ht="13.5" customHeight="1" x14ac:dyDescent="0.2">
      <c r="A399" s="412" t="s">
        <v>295</v>
      </c>
      <c r="B399" s="413"/>
      <c r="C399" s="414"/>
      <c r="D399" s="84">
        <v>0</v>
      </c>
      <c r="E399" s="243">
        <v>0</v>
      </c>
      <c r="F399" s="243">
        <v>0</v>
      </c>
      <c r="G399" s="19">
        <v>0</v>
      </c>
      <c r="H399" s="19">
        <v>0</v>
      </c>
    </row>
    <row r="400" spans="1:8" ht="13.5" customHeight="1" x14ac:dyDescent="0.2">
      <c r="B400" s="134">
        <v>3</v>
      </c>
      <c r="C400" s="135" t="s">
        <v>78</v>
      </c>
      <c r="D400" s="88">
        <f>D401</f>
        <v>6500</v>
      </c>
      <c r="E400" s="245">
        <f>E401</f>
        <v>0</v>
      </c>
      <c r="F400" s="245">
        <f>F401</f>
        <v>6500</v>
      </c>
      <c r="G400" s="26">
        <f t="shared" ref="G400:G402" si="87">E400/D400*100</f>
        <v>0</v>
      </c>
      <c r="H400" s="53">
        <f>F400/D400*100</f>
        <v>100</v>
      </c>
    </row>
    <row r="401" spans="1:10" ht="13.5" customHeight="1" x14ac:dyDescent="0.2">
      <c r="B401" s="20">
        <v>37</v>
      </c>
      <c r="C401" s="32" t="s">
        <v>141</v>
      </c>
      <c r="D401" s="64">
        <f>SUM(D402:D402)</f>
        <v>6500</v>
      </c>
      <c r="E401" s="45">
        <f>SUM(E402:E402)</f>
        <v>0</v>
      </c>
      <c r="F401" s="45">
        <f>SUM(F402:F402)</f>
        <v>6500</v>
      </c>
      <c r="G401" s="26">
        <f t="shared" si="87"/>
        <v>0</v>
      </c>
      <c r="H401" s="53">
        <f>F401/D401*100</f>
        <v>100</v>
      </c>
    </row>
    <row r="402" spans="1:10" ht="13.5" customHeight="1" x14ac:dyDescent="0.2">
      <c r="B402" s="23">
        <v>372</v>
      </c>
      <c r="C402" s="139" t="s">
        <v>144</v>
      </c>
      <c r="D402" s="85">
        <v>6500</v>
      </c>
      <c r="E402" s="244">
        <v>0</v>
      </c>
      <c r="F402" s="244">
        <v>6500</v>
      </c>
      <c r="G402" s="26">
        <f t="shared" si="87"/>
        <v>0</v>
      </c>
      <c r="H402" s="53">
        <f>F402/D402*100</f>
        <v>100</v>
      </c>
    </row>
    <row r="403" spans="1:10" ht="27" customHeight="1" x14ac:dyDescent="0.2">
      <c r="A403" s="419" t="s">
        <v>145</v>
      </c>
      <c r="B403" s="420"/>
      <c r="C403" s="421"/>
      <c r="D403" s="92">
        <f>D404</f>
        <v>15000</v>
      </c>
      <c r="E403" s="271">
        <f>E404</f>
        <v>-15000</v>
      </c>
      <c r="F403" s="271">
        <f>F404</f>
        <v>0</v>
      </c>
      <c r="G403" s="101">
        <f>E403/D403*100</f>
        <v>-100</v>
      </c>
      <c r="H403" s="101">
        <f>F403/D403*100</f>
        <v>0</v>
      </c>
    </row>
    <row r="404" spans="1:10" ht="13.5" customHeight="1" x14ac:dyDescent="0.2">
      <c r="A404" s="416" t="s">
        <v>134</v>
      </c>
      <c r="B404" s="417"/>
      <c r="C404" s="418"/>
      <c r="D404" s="83">
        <f>D408</f>
        <v>15000</v>
      </c>
      <c r="E404" s="242">
        <f>SUM(E406,E405)</f>
        <v>-15000</v>
      </c>
      <c r="F404" s="242">
        <f>SUM(F405,F406)</f>
        <v>0</v>
      </c>
      <c r="G404" s="18">
        <f>E404/D404*100</f>
        <v>-100</v>
      </c>
      <c r="H404" s="18">
        <f>F404/D404*100</f>
        <v>0</v>
      </c>
      <c r="J404" s="33"/>
    </row>
    <row r="405" spans="1:10" ht="13.5" customHeight="1" x14ac:dyDescent="0.2">
      <c r="A405" s="422" t="s">
        <v>276</v>
      </c>
      <c r="B405" s="423"/>
      <c r="C405" s="424"/>
      <c r="D405" s="84">
        <v>0</v>
      </c>
      <c r="E405" s="243">
        <v>0</v>
      </c>
      <c r="F405" s="243">
        <v>0</v>
      </c>
      <c r="G405" s="19">
        <v>0</v>
      </c>
      <c r="H405" s="19">
        <v>0</v>
      </c>
      <c r="J405" s="112"/>
    </row>
    <row r="406" spans="1:10" ht="13.5" customHeight="1" x14ac:dyDescent="0.2">
      <c r="A406" s="398" t="s">
        <v>275</v>
      </c>
      <c r="B406" s="399"/>
      <c r="C406" s="400"/>
      <c r="D406" s="84">
        <v>15000</v>
      </c>
      <c r="E406" s="243">
        <v>-15000</v>
      </c>
      <c r="F406" s="243">
        <v>0</v>
      </c>
      <c r="G406" s="19">
        <f t="shared" ref="G406" si="88">E406/D406*100</f>
        <v>-100</v>
      </c>
      <c r="H406" s="19">
        <v>0</v>
      </c>
    </row>
    <row r="407" spans="1:10" ht="13.5" customHeight="1" x14ac:dyDescent="0.2">
      <c r="A407" s="398" t="s">
        <v>260</v>
      </c>
      <c r="B407" s="399"/>
      <c r="C407" s="400"/>
      <c r="D407" s="84">
        <v>0</v>
      </c>
      <c r="E407" s="243">
        <v>0</v>
      </c>
      <c r="F407" s="243">
        <v>0</v>
      </c>
      <c r="G407" s="19">
        <v>0</v>
      </c>
      <c r="H407" s="19">
        <v>0</v>
      </c>
    </row>
    <row r="408" spans="1:10" ht="13.5" customHeight="1" x14ac:dyDescent="0.2">
      <c r="B408" s="134">
        <v>4</v>
      </c>
      <c r="C408" s="135" t="s">
        <v>137</v>
      </c>
      <c r="D408" s="88">
        <f>D409</f>
        <v>15000</v>
      </c>
      <c r="E408" s="245">
        <f>E409</f>
        <v>-15000</v>
      </c>
      <c r="F408" s="245">
        <f>F409</f>
        <v>0</v>
      </c>
      <c r="G408" s="26">
        <f t="shared" ref="G408:G417" si="89">E408/D408*100</f>
        <v>-100</v>
      </c>
      <c r="H408" s="53">
        <f t="shared" ref="H408:H417" si="90">F408/D408*100</f>
        <v>0</v>
      </c>
    </row>
    <row r="409" spans="1:10" ht="13.5" customHeight="1" x14ac:dyDescent="0.2">
      <c r="B409" s="20">
        <v>42</v>
      </c>
      <c r="C409" s="32" t="s">
        <v>138</v>
      </c>
      <c r="D409" s="64">
        <f>SUM(D410:D410)</f>
        <v>15000</v>
      </c>
      <c r="E409" s="45">
        <f>SUM(E410:E410)</f>
        <v>-15000</v>
      </c>
      <c r="F409" s="45">
        <f>SUM(F410:F410)</f>
        <v>0</v>
      </c>
      <c r="G409" s="26">
        <f t="shared" si="89"/>
        <v>-100</v>
      </c>
      <c r="H409" s="53">
        <f t="shared" si="90"/>
        <v>0</v>
      </c>
    </row>
    <row r="410" spans="1:10" ht="13.5" customHeight="1" x14ac:dyDescent="0.2">
      <c r="B410" s="23">
        <v>421</v>
      </c>
      <c r="C410" s="139" t="s">
        <v>112</v>
      </c>
      <c r="D410" s="85">
        <v>15000</v>
      </c>
      <c r="E410" s="244">
        <v>-15000</v>
      </c>
      <c r="F410" s="285">
        <v>0</v>
      </c>
      <c r="G410" s="26">
        <f t="shared" si="89"/>
        <v>-100</v>
      </c>
      <c r="H410" s="53">
        <f t="shared" si="90"/>
        <v>0</v>
      </c>
    </row>
    <row r="411" spans="1:10" ht="21.6" customHeight="1" x14ac:dyDescent="0.2">
      <c r="A411" s="471" t="s">
        <v>146</v>
      </c>
      <c r="B411" s="472"/>
      <c r="C411" s="473"/>
      <c r="D411" s="81">
        <f t="shared" ref="D411:F415" si="91">D412</f>
        <v>7000</v>
      </c>
      <c r="E411" s="240">
        <f t="shared" si="91"/>
        <v>0</v>
      </c>
      <c r="F411" s="240">
        <f t="shared" si="91"/>
        <v>7000</v>
      </c>
      <c r="G411" s="65">
        <f t="shared" si="89"/>
        <v>0</v>
      </c>
      <c r="H411" s="65">
        <f t="shared" si="90"/>
        <v>100</v>
      </c>
    </row>
    <row r="412" spans="1:10" ht="14.1" customHeight="1" x14ac:dyDescent="0.2">
      <c r="A412" s="419" t="s">
        <v>147</v>
      </c>
      <c r="B412" s="420"/>
      <c r="C412" s="421"/>
      <c r="D412" s="92">
        <f t="shared" si="91"/>
        <v>7000</v>
      </c>
      <c r="E412" s="263">
        <f t="shared" si="91"/>
        <v>0</v>
      </c>
      <c r="F412" s="263">
        <f t="shared" si="91"/>
        <v>7000</v>
      </c>
      <c r="G412" s="16">
        <f t="shared" si="89"/>
        <v>0</v>
      </c>
      <c r="H412" s="16">
        <f t="shared" si="90"/>
        <v>100</v>
      </c>
    </row>
    <row r="413" spans="1:10" ht="13.5" customHeight="1" x14ac:dyDescent="0.2">
      <c r="A413" s="416" t="s">
        <v>136</v>
      </c>
      <c r="B413" s="417"/>
      <c r="C413" s="418"/>
      <c r="D413" s="83">
        <f t="shared" si="91"/>
        <v>7000</v>
      </c>
      <c r="E413" s="242">
        <f t="shared" si="91"/>
        <v>0</v>
      </c>
      <c r="F413" s="242">
        <f t="shared" si="91"/>
        <v>7000</v>
      </c>
      <c r="G413" s="18">
        <f t="shared" si="89"/>
        <v>0</v>
      </c>
      <c r="H413" s="18">
        <f t="shared" si="90"/>
        <v>100</v>
      </c>
    </row>
    <row r="414" spans="1:10" ht="13.5" customHeight="1" x14ac:dyDescent="0.2">
      <c r="A414" s="406" t="s">
        <v>216</v>
      </c>
      <c r="B414" s="407"/>
      <c r="C414" s="408"/>
      <c r="D414" s="84">
        <f t="shared" si="91"/>
        <v>7000</v>
      </c>
      <c r="E414" s="243">
        <f t="shared" si="91"/>
        <v>0</v>
      </c>
      <c r="F414" s="243">
        <f t="shared" si="91"/>
        <v>7000</v>
      </c>
      <c r="G414" s="19">
        <f t="shared" si="89"/>
        <v>0</v>
      </c>
      <c r="H414" s="19">
        <f t="shared" si="90"/>
        <v>100</v>
      </c>
    </row>
    <row r="415" spans="1:10" ht="13.5" customHeight="1" x14ac:dyDescent="0.2">
      <c r="B415" s="134">
        <v>3</v>
      </c>
      <c r="C415" s="135" t="s">
        <v>78</v>
      </c>
      <c r="D415" s="88">
        <f t="shared" si="91"/>
        <v>7000</v>
      </c>
      <c r="E415" s="245">
        <f t="shared" si="91"/>
        <v>0</v>
      </c>
      <c r="F415" s="245">
        <f t="shared" si="91"/>
        <v>7000</v>
      </c>
      <c r="G415" s="26">
        <f t="shared" si="89"/>
        <v>0</v>
      </c>
      <c r="H415" s="53">
        <f t="shared" si="90"/>
        <v>100</v>
      </c>
    </row>
    <row r="416" spans="1:10" ht="13.5" customHeight="1" x14ac:dyDescent="0.2">
      <c r="B416" s="20">
        <v>37</v>
      </c>
      <c r="C416" s="32" t="s">
        <v>141</v>
      </c>
      <c r="D416" s="64">
        <f>SUM(D417:D417)</f>
        <v>7000</v>
      </c>
      <c r="E416" s="45">
        <f>SUM(E417:E417)</f>
        <v>0</v>
      </c>
      <c r="F416" s="45">
        <f>SUM(F417:F417)</f>
        <v>7000</v>
      </c>
      <c r="G416" s="26">
        <f t="shared" si="89"/>
        <v>0</v>
      </c>
      <c r="H416" s="53">
        <f t="shared" si="90"/>
        <v>100</v>
      </c>
    </row>
    <row r="417" spans="1:8" ht="13.5" customHeight="1" x14ac:dyDescent="0.2">
      <c r="A417" s="172"/>
      <c r="B417" s="21">
        <v>372</v>
      </c>
      <c r="C417" s="34" t="s">
        <v>144</v>
      </c>
      <c r="D417" s="85">
        <v>7000</v>
      </c>
      <c r="E417" s="244">
        <v>0</v>
      </c>
      <c r="F417" s="244">
        <v>7000</v>
      </c>
      <c r="G417" s="26">
        <f t="shared" si="89"/>
        <v>0</v>
      </c>
      <c r="H417" s="53">
        <f t="shared" si="90"/>
        <v>100</v>
      </c>
    </row>
    <row r="418" spans="1:8" s="60" customFormat="1" ht="13.5" customHeight="1" x14ac:dyDescent="0.2">
      <c r="A418" s="442" t="s">
        <v>226</v>
      </c>
      <c r="B418" s="442"/>
      <c r="C418" s="443"/>
      <c r="D418" s="63">
        <f>D419</f>
        <v>24000</v>
      </c>
      <c r="E418" s="272">
        <f>E419</f>
        <v>0</v>
      </c>
      <c r="F418" s="272">
        <f>F419</f>
        <v>24000</v>
      </c>
      <c r="G418" s="59">
        <v>0</v>
      </c>
      <c r="H418" s="59">
        <v>0</v>
      </c>
    </row>
    <row r="419" spans="1:8" ht="21.95" customHeight="1" x14ac:dyDescent="0.2">
      <c r="A419" s="426" t="s">
        <v>148</v>
      </c>
      <c r="B419" s="427"/>
      <c r="C419" s="428"/>
      <c r="D419" s="81">
        <f>SUM(D420,D427,D436,D442,D449)</f>
        <v>24000</v>
      </c>
      <c r="E419" s="240">
        <f>SUM(E420,E427,E436,E442,E449)</f>
        <v>0</v>
      </c>
      <c r="F419" s="240">
        <f>SUM(F420,F427,F436,F442,F449)</f>
        <v>24000</v>
      </c>
      <c r="G419" s="65">
        <f t="shared" ref="G419:G420" si="92">E419/D419*100</f>
        <v>0</v>
      </c>
      <c r="H419" s="65">
        <f>F419/D419*100</f>
        <v>100</v>
      </c>
    </row>
    <row r="420" spans="1:8" ht="13.5" customHeight="1" x14ac:dyDescent="0.2">
      <c r="A420" s="419" t="s">
        <v>149</v>
      </c>
      <c r="B420" s="420"/>
      <c r="C420" s="421"/>
      <c r="D420" s="92">
        <f t="shared" ref="D420:F424" si="93">D421</f>
        <v>8000</v>
      </c>
      <c r="E420" s="263">
        <f t="shared" si="93"/>
        <v>0</v>
      </c>
      <c r="F420" s="263">
        <f t="shared" si="93"/>
        <v>8000</v>
      </c>
      <c r="G420" s="16">
        <f t="shared" si="92"/>
        <v>0</v>
      </c>
      <c r="H420" s="16">
        <f>F420/D420*100</f>
        <v>100</v>
      </c>
    </row>
    <row r="421" spans="1:8" ht="13.5" customHeight="1" x14ac:dyDescent="0.2">
      <c r="A421" s="416" t="s">
        <v>150</v>
      </c>
      <c r="B421" s="417"/>
      <c r="C421" s="418"/>
      <c r="D421" s="83">
        <f>D424</f>
        <v>8000</v>
      </c>
      <c r="E421" s="242">
        <f t="shared" si="93"/>
        <v>0</v>
      </c>
      <c r="F421" s="242">
        <f>F424</f>
        <v>8000</v>
      </c>
      <c r="G421" s="18">
        <f>E421/D421*100</f>
        <v>0</v>
      </c>
      <c r="H421" s="18">
        <f>F421/D421*100</f>
        <v>100</v>
      </c>
    </row>
    <row r="422" spans="1:8" ht="13.5" customHeight="1" x14ac:dyDescent="0.2">
      <c r="A422" s="406" t="s">
        <v>216</v>
      </c>
      <c r="B422" s="407"/>
      <c r="C422" s="408"/>
      <c r="D422" s="84">
        <v>0</v>
      </c>
      <c r="E422" s="243">
        <f>E424</f>
        <v>0</v>
      </c>
      <c r="F422" s="243">
        <v>0</v>
      </c>
      <c r="G422" s="19">
        <v>0</v>
      </c>
      <c r="H422" s="19">
        <v>0</v>
      </c>
    </row>
    <row r="423" spans="1:8" ht="13.5" customHeight="1" x14ac:dyDescent="0.2">
      <c r="A423" s="398" t="s">
        <v>294</v>
      </c>
      <c r="B423" s="399"/>
      <c r="C423" s="400"/>
      <c r="D423" s="84">
        <v>8000</v>
      </c>
      <c r="E423" s="243">
        <v>0</v>
      </c>
      <c r="F423" s="243">
        <v>8000</v>
      </c>
      <c r="G423" s="19">
        <f t="shared" ref="G423" si="94">E423/D423*100</f>
        <v>0</v>
      </c>
      <c r="H423" s="19">
        <f t="shared" ref="H423:H428" si="95">F423/D423*100</f>
        <v>100</v>
      </c>
    </row>
    <row r="424" spans="1:8" ht="13.5" customHeight="1" x14ac:dyDescent="0.2">
      <c r="B424" s="134">
        <v>3</v>
      </c>
      <c r="C424" s="135" t="s">
        <v>78</v>
      </c>
      <c r="D424" s="88">
        <f t="shared" si="93"/>
        <v>8000</v>
      </c>
      <c r="E424" s="245">
        <f t="shared" si="93"/>
        <v>0</v>
      </c>
      <c r="F424" s="245">
        <f t="shared" si="93"/>
        <v>8000</v>
      </c>
      <c r="G424" s="26">
        <f t="shared" ref="G424:G425" si="96">E424/D424*100</f>
        <v>0</v>
      </c>
      <c r="H424" s="53">
        <f t="shared" si="95"/>
        <v>100</v>
      </c>
    </row>
    <row r="425" spans="1:8" ht="13.5" customHeight="1" x14ac:dyDescent="0.2">
      <c r="B425" s="20">
        <v>38</v>
      </c>
      <c r="C425" s="32" t="s">
        <v>82</v>
      </c>
      <c r="D425" s="64">
        <f>SUM(D426:D426)</f>
        <v>8000</v>
      </c>
      <c r="E425" s="45">
        <f>SUM(E426:E426)</f>
        <v>0</v>
      </c>
      <c r="F425" s="45">
        <f>SUM(F426:F426)</f>
        <v>8000</v>
      </c>
      <c r="G425" s="26">
        <f t="shared" si="96"/>
        <v>0</v>
      </c>
      <c r="H425" s="53">
        <f t="shared" si="95"/>
        <v>100</v>
      </c>
    </row>
    <row r="426" spans="1:8" ht="13.5" customHeight="1" x14ac:dyDescent="0.2">
      <c r="B426" s="23">
        <v>381</v>
      </c>
      <c r="C426" s="139" t="s">
        <v>83</v>
      </c>
      <c r="D426" s="85">
        <v>8000</v>
      </c>
      <c r="E426" s="244">
        <v>0</v>
      </c>
      <c r="F426" s="244">
        <v>8000</v>
      </c>
      <c r="G426" s="26">
        <f t="shared" ref="G426:G465" si="97">E426/D426*100</f>
        <v>0</v>
      </c>
      <c r="H426" s="53">
        <f t="shared" si="95"/>
        <v>100</v>
      </c>
    </row>
    <row r="427" spans="1:8" ht="27" customHeight="1" x14ac:dyDescent="0.2">
      <c r="A427" s="419" t="s">
        <v>151</v>
      </c>
      <c r="B427" s="420"/>
      <c r="C427" s="421"/>
      <c r="D427" s="92">
        <f>D428</f>
        <v>5000</v>
      </c>
      <c r="E427" s="263">
        <f>E428</f>
        <v>0</v>
      </c>
      <c r="F427" s="263">
        <f>F428</f>
        <v>5000</v>
      </c>
      <c r="G427" s="16">
        <f t="shared" si="97"/>
        <v>0</v>
      </c>
      <c r="H427" s="16">
        <f t="shared" si="95"/>
        <v>100</v>
      </c>
    </row>
    <row r="428" spans="1:8" ht="13.5" customHeight="1" x14ac:dyDescent="0.2">
      <c r="A428" s="416" t="s">
        <v>150</v>
      </c>
      <c r="B428" s="417"/>
      <c r="C428" s="418"/>
      <c r="D428" s="83">
        <f>D433</f>
        <v>5000</v>
      </c>
      <c r="E428" s="242">
        <f>E429</f>
        <v>0</v>
      </c>
      <c r="F428" s="242">
        <f>F433</f>
        <v>5000</v>
      </c>
      <c r="G428" s="18">
        <f t="shared" si="97"/>
        <v>0</v>
      </c>
      <c r="H428" s="18">
        <f t="shared" si="95"/>
        <v>100</v>
      </c>
    </row>
    <row r="429" spans="1:8" ht="13.5" customHeight="1" x14ac:dyDescent="0.2">
      <c r="A429" s="406" t="s">
        <v>216</v>
      </c>
      <c r="B429" s="407"/>
      <c r="C429" s="408"/>
      <c r="D429" s="84">
        <v>0</v>
      </c>
      <c r="E429" s="243">
        <f>E433</f>
        <v>0</v>
      </c>
      <c r="F429" s="243">
        <v>0</v>
      </c>
      <c r="G429" s="19">
        <v>0</v>
      </c>
      <c r="H429" s="19">
        <v>0</v>
      </c>
    </row>
    <row r="430" spans="1:8" ht="13.5" customHeight="1" x14ac:dyDescent="0.2">
      <c r="A430" s="438" t="s">
        <v>260</v>
      </c>
      <c r="B430" s="439"/>
      <c r="C430" s="440"/>
      <c r="D430" s="84">
        <v>1500</v>
      </c>
      <c r="E430" s="243">
        <v>-1500</v>
      </c>
      <c r="F430" s="243">
        <v>0</v>
      </c>
      <c r="G430" s="19">
        <f t="shared" si="97"/>
        <v>-100</v>
      </c>
      <c r="H430" s="19">
        <f>F430/D430*100</f>
        <v>0</v>
      </c>
    </row>
    <row r="431" spans="1:8" ht="13.5" customHeight="1" x14ac:dyDescent="0.2">
      <c r="A431" s="412" t="s">
        <v>295</v>
      </c>
      <c r="B431" s="413"/>
      <c r="C431" s="414"/>
      <c r="D431" s="84">
        <v>0</v>
      </c>
      <c r="E431" s="243">
        <v>1500</v>
      </c>
      <c r="F431" s="243">
        <v>1500</v>
      </c>
      <c r="G431" s="19"/>
      <c r="H431" s="19"/>
    </row>
    <row r="432" spans="1:8" ht="13.5" customHeight="1" x14ac:dyDescent="0.2">
      <c r="A432" s="398" t="s">
        <v>294</v>
      </c>
      <c r="B432" s="399"/>
      <c r="C432" s="400"/>
      <c r="D432" s="84">
        <v>3500</v>
      </c>
      <c r="E432" s="243">
        <v>0</v>
      </c>
      <c r="F432" s="243">
        <v>3500</v>
      </c>
      <c r="G432" s="19">
        <f t="shared" si="97"/>
        <v>0</v>
      </c>
      <c r="H432" s="19">
        <f>F432/D432*100</f>
        <v>100</v>
      </c>
    </row>
    <row r="433" spans="1:9" ht="13.5" customHeight="1" x14ac:dyDescent="0.2">
      <c r="B433" s="134">
        <v>3</v>
      </c>
      <c r="C433" s="135" t="s">
        <v>78</v>
      </c>
      <c r="D433" s="88">
        <f>D434</f>
        <v>5000</v>
      </c>
      <c r="E433" s="245">
        <f>E434</f>
        <v>0</v>
      </c>
      <c r="F433" s="245">
        <f>F434</f>
        <v>5000</v>
      </c>
      <c r="G433" s="26">
        <f t="shared" si="97"/>
        <v>0</v>
      </c>
      <c r="H433" s="53">
        <f>F433/D433*100</f>
        <v>100</v>
      </c>
    </row>
    <row r="434" spans="1:9" ht="13.5" customHeight="1" x14ac:dyDescent="0.2">
      <c r="B434" s="20">
        <v>38</v>
      </c>
      <c r="C434" s="32" t="s">
        <v>82</v>
      </c>
      <c r="D434" s="64">
        <f>SUM(D435:D435)</f>
        <v>5000</v>
      </c>
      <c r="E434" s="45">
        <f>SUM(E435:E435)</f>
        <v>0</v>
      </c>
      <c r="F434" s="45">
        <f>SUM(F435:F435)</f>
        <v>5000</v>
      </c>
      <c r="G434" s="26">
        <f t="shared" si="97"/>
        <v>0</v>
      </c>
      <c r="H434" s="53">
        <f>F434/D434*100</f>
        <v>100</v>
      </c>
    </row>
    <row r="435" spans="1:9" ht="13.5" customHeight="1" x14ac:dyDescent="0.2">
      <c r="B435" s="23">
        <v>381</v>
      </c>
      <c r="C435" s="139" t="s">
        <v>83</v>
      </c>
      <c r="D435" s="95">
        <v>5000</v>
      </c>
      <c r="E435" s="274">
        <v>0</v>
      </c>
      <c r="F435" s="274">
        <v>5000</v>
      </c>
      <c r="G435" s="26">
        <f t="shared" si="97"/>
        <v>0</v>
      </c>
      <c r="H435" s="53">
        <f>F435/D435*100</f>
        <v>100</v>
      </c>
    </row>
    <row r="436" spans="1:9" ht="27" customHeight="1" x14ac:dyDescent="0.2">
      <c r="A436" s="419" t="s">
        <v>152</v>
      </c>
      <c r="B436" s="420"/>
      <c r="C436" s="421"/>
      <c r="D436" s="92">
        <f t="shared" ref="D436:F439" si="98">D437</f>
        <v>0</v>
      </c>
      <c r="E436" s="271">
        <f t="shared" si="98"/>
        <v>0</v>
      </c>
      <c r="F436" s="271">
        <f t="shared" si="98"/>
        <v>0</v>
      </c>
      <c r="G436" s="101">
        <v>0</v>
      </c>
      <c r="H436" s="101">
        <v>0</v>
      </c>
    </row>
    <row r="437" spans="1:9" ht="13.5" customHeight="1" x14ac:dyDescent="0.2">
      <c r="A437" s="416" t="s">
        <v>150</v>
      </c>
      <c r="B437" s="417"/>
      <c r="C437" s="418"/>
      <c r="D437" s="83">
        <f t="shared" si="98"/>
        <v>0</v>
      </c>
      <c r="E437" s="242">
        <f t="shared" si="98"/>
        <v>0</v>
      </c>
      <c r="F437" s="242">
        <f t="shared" si="98"/>
        <v>0</v>
      </c>
      <c r="G437" s="18">
        <v>0</v>
      </c>
      <c r="H437" s="18">
        <v>0</v>
      </c>
    </row>
    <row r="438" spans="1:9" ht="13.5" customHeight="1" x14ac:dyDescent="0.2">
      <c r="A438" s="406" t="s">
        <v>216</v>
      </c>
      <c r="B438" s="407"/>
      <c r="C438" s="408"/>
      <c r="D438" s="84">
        <f t="shared" si="98"/>
        <v>0</v>
      </c>
      <c r="E438" s="243">
        <f t="shared" si="98"/>
        <v>0</v>
      </c>
      <c r="F438" s="243">
        <f t="shared" si="98"/>
        <v>0</v>
      </c>
      <c r="G438" s="19">
        <v>0</v>
      </c>
      <c r="H438" s="19">
        <v>0</v>
      </c>
    </row>
    <row r="439" spans="1:9" ht="13.5" customHeight="1" x14ac:dyDescent="0.2">
      <c r="B439" s="136">
        <v>3</v>
      </c>
      <c r="C439" s="135" t="s">
        <v>78</v>
      </c>
      <c r="D439" s="88">
        <f t="shared" si="98"/>
        <v>0</v>
      </c>
      <c r="E439" s="245">
        <f t="shared" si="98"/>
        <v>0</v>
      </c>
      <c r="F439" s="245">
        <f t="shared" si="98"/>
        <v>0</v>
      </c>
      <c r="G439" s="26">
        <v>0</v>
      </c>
      <c r="H439" s="53">
        <v>0</v>
      </c>
    </row>
    <row r="440" spans="1:9" ht="13.5" customHeight="1" x14ac:dyDescent="0.2">
      <c r="B440" s="67">
        <v>38</v>
      </c>
      <c r="C440" s="32" t="s">
        <v>82</v>
      </c>
      <c r="D440" s="64">
        <f>SUM(D441:D441)</f>
        <v>0</v>
      </c>
      <c r="E440" s="45">
        <f>SUM(E441:E441)</f>
        <v>0</v>
      </c>
      <c r="F440" s="45">
        <f>SUM(F441:F441)</f>
        <v>0</v>
      </c>
      <c r="G440" s="26">
        <v>0</v>
      </c>
      <c r="H440" s="53">
        <v>0</v>
      </c>
    </row>
    <row r="441" spans="1:9" ht="13.5" customHeight="1" x14ac:dyDescent="0.2">
      <c r="B441" s="68">
        <v>381</v>
      </c>
      <c r="C441" s="34" t="s">
        <v>83</v>
      </c>
      <c r="D441" s="93">
        <v>0</v>
      </c>
      <c r="E441" s="244">
        <v>0</v>
      </c>
      <c r="F441" s="244">
        <v>0</v>
      </c>
      <c r="G441" s="26">
        <v>0</v>
      </c>
      <c r="H441" s="53">
        <v>0</v>
      </c>
    </row>
    <row r="442" spans="1:9" ht="19.5" customHeight="1" x14ac:dyDescent="0.2">
      <c r="A442" s="566" t="s">
        <v>153</v>
      </c>
      <c r="B442" s="566"/>
      <c r="C442" s="567"/>
      <c r="D442" s="92">
        <f>D443</f>
        <v>6000</v>
      </c>
      <c r="E442" s="271">
        <f>E443</f>
        <v>0</v>
      </c>
      <c r="F442" s="271">
        <f>F443</f>
        <v>6000</v>
      </c>
      <c r="G442" s="101">
        <f t="shared" si="97"/>
        <v>0</v>
      </c>
      <c r="H442" s="16">
        <f>F442/D442*100</f>
        <v>100</v>
      </c>
    </row>
    <row r="443" spans="1:9" ht="13.5" customHeight="1" x14ac:dyDescent="0.2">
      <c r="A443" s="416" t="s">
        <v>150</v>
      </c>
      <c r="B443" s="417"/>
      <c r="C443" s="418"/>
      <c r="D443" s="83">
        <f>D446</f>
        <v>6000</v>
      </c>
      <c r="E443" s="242">
        <f>E446</f>
        <v>0</v>
      </c>
      <c r="F443" s="242">
        <f>F446</f>
        <v>6000</v>
      </c>
      <c r="G443" s="18">
        <f t="shared" si="97"/>
        <v>0</v>
      </c>
      <c r="H443" s="18">
        <f>F443/D443*100</f>
        <v>100</v>
      </c>
    </row>
    <row r="444" spans="1:9" ht="13.5" customHeight="1" x14ac:dyDescent="0.2">
      <c r="A444" s="406" t="s">
        <v>216</v>
      </c>
      <c r="B444" s="407"/>
      <c r="C444" s="408"/>
      <c r="D444" s="84">
        <v>0</v>
      </c>
      <c r="E444" s="243">
        <f>E446</f>
        <v>0</v>
      </c>
      <c r="F444" s="243">
        <v>0</v>
      </c>
      <c r="G444" s="19">
        <v>0</v>
      </c>
      <c r="H444" s="19">
        <v>0</v>
      </c>
    </row>
    <row r="445" spans="1:9" ht="13.5" customHeight="1" x14ac:dyDescent="0.2">
      <c r="A445" s="398" t="s">
        <v>294</v>
      </c>
      <c r="B445" s="399"/>
      <c r="C445" s="400"/>
      <c r="D445" s="84">
        <v>6000</v>
      </c>
      <c r="E445" s="243">
        <v>0</v>
      </c>
      <c r="F445" s="243">
        <v>6000</v>
      </c>
      <c r="G445" s="19">
        <f t="shared" si="97"/>
        <v>0</v>
      </c>
      <c r="H445" s="19">
        <f t="shared" ref="H445:H460" si="99">F445/D445*100</f>
        <v>100</v>
      </c>
    </row>
    <row r="446" spans="1:9" ht="13.5" customHeight="1" x14ac:dyDescent="0.2">
      <c r="B446" s="136">
        <v>3</v>
      </c>
      <c r="C446" s="135" t="s">
        <v>78</v>
      </c>
      <c r="D446" s="88">
        <f>D447</f>
        <v>6000</v>
      </c>
      <c r="E446" s="245">
        <f>E447</f>
        <v>0</v>
      </c>
      <c r="F446" s="245">
        <f>F447</f>
        <v>6000</v>
      </c>
      <c r="G446" s="26">
        <f t="shared" si="97"/>
        <v>0</v>
      </c>
      <c r="H446" s="53">
        <f t="shared" si="99"/>
        <v>100</v>
      </c>
    </row>
    <row r="447" spans="1:9" ht="13.5" customHeight="1" x14ac:dyDescent="0.2">
      <c r="B447" s="67">
        <v>38</v>
      </c>
      <c r="C447" s="32" t="s">
        <v>82</v>
      </c>
      <c r="D447" s="64">
        <f>SUM(D448:D448)</f>
        <v>6000</v>
      </c>
      <c r="E447" s="45">
        <f>SUM(E448:E448)</f>
        <v>0</v>
      </c>
      <c r="F447" s="45">
        <f>SUM(F448:F448)</f>
        <v>6000</v>
      </c>
      <c r="G447" s="26">
        <f t="shared" si="97"/>
        <v>0</v>
      </c>
      <c r="H447" s="53">
        <f t="shared" si="99"/>
        <v>100</v>
      </c>
    </row>
    <row r="448" spans="1:9" ht="13.5" customHeight="1" x14ac:dyDescent="0.2">
      <c r="B448" s="137">
        <v>382</v>
      </c>
      <c r="C448" s="139" t="s">
        <v>154</v>
      </c>
      <c r="D448" s="93">
        <v>6000</v>
      </c>
      <c r="E448" s="244">
        <v>0</v>
      </c>
      <c r="F448" s="285">
        <v>6000</v>
      </c>
      <c r="G448" s="26">
        <f t="shared" si="97"/>
        <v>0</v>
      </c>
      <c r="H448" s="53">
        <f t="shared" si="99"/>
        <v>100</v>
      </c>
      <c r="I448" s="33"/>
    </row>
    <row r="449" spans="1:9" ht="13.5" customHeight="1" x14ac:dyDescent="0.2">
      <c r="A449" s="451" t="s">
        <v>201</v>
      </c>
      <c r="B449" s="452"/>
      <c r="C449" s="453"/>
      <c r="D449" s="82">
        <f t="shared" ref="D449:F451" si="100">D450</f>
        <v>5000</v>
      </c>
      <c r="E449" s="250">
        <f t="shared" si="100"/>
        <v>0</v>
      </c>
      <c r="F449" s="250">
        <f t="shared" si="100"/>
        <v>5000</v>
      </c>
      <c r="G449" s="101">
        <f t="shared" si="97"/>
        <v>0</v>
      </c>
      <c r="H449" s="16">
        <f t="shared" si="99"/>
        <v>100</v>
      </c>
      <c r="I449" s="27"/>
    </row>
    <row r="450" spans="1:9" ht="13.5" customHeight="1" x14ac:dyDescent="0.2">
      <c r="A450" s="416" t="s">
        <v>150</v>
      </c>
      <c r="B450" s="417"/>
      <c r="C450" s="418"/>
      <c r="D450" s="83">
        <f t="shared" si="100"/>
        <v>5000</v>
      </c>
      <c r="E450" s="242">
        <f t="shared" si="100"/>
        <v>0</v>
      </c>
      <c r="F450" s="242">
        <f t="shared" si="100"/>
        <v>5000</v>
      </c>
      <c r="G450" s="18">
        <f t="shared" si="97"/>
        <v>0</v>
      </c>
      <c r="H450" s="18">
        <f t="shared" si="99"/>
        <v>100</v>
      </c>
      <c r="I450" s="27"/>
    </row>
    <row r="451" spans="1:9" ht="13.5" customHeight="1" x14ac:dyDescent="0.2">
      <c r="A451" s="406" t="s">
        <v>216</v>
      </c>
      <c r="B451" s="407"/>
      <c r="C451" s="408"/>
      <c r="D451" s="84">
        <f t="shared" si="100"/>
        <v>5000</v>
      </c>
      <c r="E451" s="243">
        <f t="shared" si="100"/>
        <v>0</v>
      </c>
      <c r="F451" s="243">
        <f t="shared" si="100"/>
        <v>5000</v>
      </c>
      <c r="G451" s="19">
        <f t="shared" si="97"/>
        <v>0</v>
      </c>
      <c r="H451" s="19">
        <f t="shared" si="99"/>
        <v>100</v>
      </c>
      <c r="I451" s="27"/>
    </row>
    <row r="452" spans="1:9" ht="13.5" customHeight="1" x14ac:dyDescent="0.2">
      <c r="B452" s="136">
        <v>3</v>
      </c>
      <c r="C452" s="135" t="s">
        <v>78</v>
      </c>
      <c r="D452" s="88">
        <f>SUM(D455,D453)</f>
        <v>5000</v>
      </c>
      <c r="E452" s="245">
        <f>SUM(E455,E453)</f>
        <v>0</v>
      </c>
      <c r="F452" s="245">
        <f>SUM(F455,F453)</f>
        <v>5000</v>
      </c>
      <c r="G452" s="26">
        <f t="shared" si="97"/>
        <v>0</v>
      </c>
      <c r="H452" s="53">
        <f t="shared" si="99"/>
        <v>100</v>
      </c>
      <c r="I452" s="27"/>
    </row>
    <row r="453" spans="1:9" ht="13.5" customHeight="1" x14ac:dyDescent="0.2">
      <c r="B453" s="67">
        <v>35</v>
      </c>
      <c r="C453" s="40" t="s">
        <v>155</v>
      </c>
      <c r="D453" s="64">
        <f>SUM(D454:D454)</f>
        <v>4000</v>
      </c>
      <c r="E453" s="45">
        <f>SUM(E454:E454)</f>
        <v>0</v>
      </c>
      <c r="F453" s="45">
        <f>SUM(F454:F454)</f>
        <v>4000</v>
      </c>
      <c r="G453" s="26">
        <f t="shared" si="97"/>
        <v>0</v>
      </c>
      <c r="H453" s="53">
        <f t="shared" si="99"/>
        <v>100</v>
      </c>
      <c r="I453" s="27"/>
    </row>
    <row r="454" spans="1:9" ht="13.5" customHeight="1" x14ac:dyDescent="0.2">
      <c r="B454" s="137">
        <v>352</v>
      </c>
      <c r="C454" s="34" t="s">
        <v>156</v>
      </c>
      <c r="D454" s="217">
        <v>4000</v>
      </c>
      <c r="E454" s="253">
        <v>0</v>
      </c>
      <c r="F454" s="253">
        <v>4000</v>
      </c>
      <c r="G454" s="26">
        <f t="shared" si="97"/>
        <v>0</v>
      </c>
      <c r="H454" s="53">
        <f t="shared" si="99"/>
        <v>100</v>
      </c>
      <c r="I454" s="27"/>
    </row>
    <row r="455" spans="1:9" ht="13.5" customHeight="1" x14ac:dyDescent="0.2">
      <c r="B455" s="193">
        <v>38</v>
      </c>
      <c r="C455" s="35" t="s">
        <v>186</v>
      </c>
      <c r="D455" s="64">
        <f>SUM(D456:D456)</f>
        <v>1000</v>
      </c>
      <c r="E455" s="45">
        <f>SUM(E456:E456)</f>
        <v>0</v>
      </c>
      <c r="F455" s="45">
        <f>SUM(F456:F456)</f>
        <v>1000</v>
      </c>
      <c r="G455" s="26">
        <f t="shared" si="97"/>
        <v>0</v>
      </c>
      <c r="H455" s="53">
        <f t="shared" si="99"/>
        <v>100</v>
      </c>
      <c r="I455" s="27"/>
    </row>
    <row r="456" spans="1:9" ht="13.5" customHeight="1" x14ac:dyDescent="0.2">
      <c r="A456" s="194"/>
      <c r="B456" s="173">
        <v>381</v>
      </c>
      <c r="C456" s="36" t="s">
        <v>185</v>
      </c>
      <c r="D456" s="220">
        <v>1000</v>
      </c>
      <c r="E456" s="221">
        <v>0</v>
      </c>
      <c r="F456" s="221">
        <v>1000</v>
      </c>
      <c r="G456" s="26">
        <f t="shared" si="97"/>
        <v>0</v>
      </c>
      <c r="H456" s="53">
        <f t="shared" si="99"/>
        <v>100</v>
      </c>
      <c r="I456" s="27"/>
    </row>
    <row r="457" spans="1:9" s="54" customFormat="1" ht="16.5" customHeight="1" x14ac:dyDescent="0.2">
      <c r="A457" s="537" t="s">
        <v>227</v>
      </c>
      <c r="B457" s="537"/>
      <c r="C457" s="538"/>
      <c r="D457" s="66">
        <f>D458</f>
        <v>4800</v>
      </c>
      <c r="E457" s="275">
        <f>E458</f>
        <v>5000</v>
      </c>
      <c r="F457" s="275">
        <f>F458</f>
        <v>9800</v>
      </c>
      <c r="G457" s="59"/>
      <c r="H457" s="53">
        <f t="shared" si="99"/>
        <v>204.16666666666666</v>
      </c>
      <c r="I457" s="57"/>
    </row>
    <row r="458" spans="1:9" ht="21.6" customHeight="1" x14ac:dyDescent="0.2">
      <c r="A458" s="471" t="s">
        <v>157</v>
      </c>
      <c r="B458" s="472"/>
      <c r="C458" s="473"/>
      <c r="D458" s="81">
        <f>SUM(D459,D468)</f>
        <v>4800</v>
      </c>
      <c r="E458" s="240">
        <f>SUM(E468,E459)</f>
        <v>5000</v>
      </c>
      <c r="F458" s="240">
        <f>SUM(F468,F459)</f>
        <v>9800</v>
      </c>
      <c r="G458" s="65">
        <f t="shared" si="97"/>
        <v>104.16666666666667</v>
      </c>
      <c r="H458" s="65">
        <f t="shared" si="99"/>
        <v>204.16666666666666</v>
      </c>
    </row>
    <row r="459" spans="1:9" ht="13.5" customHeight="1" x14ac:dyDescent="0.2">
      <c r="A459" s="419" t="s">
        <v>158</v>
      </c>
      <c r="B459" s="420"/>
      <c r="C459" s="421"/>
      <c r="D459" s="92">
        <f t="shared" ref="D459:F460" si="101">D460</f>
        <v>4800</v>
      </c>
      <c r="E459" s="263">
        <f t="shared" si="101"/>
        <v>0</v>
      </c>
      <c r="F459" s="263">
        <f t="shared" si="101"/>
        <v>4800</v>
      </c>
      <c r="G459" s="16">
        <f t="shared" si="97"/>
        <v>0</v>
      </c>
      <c r="H459" s="16">
        <f t="shared" si="99"/>
        <v>100</v>
      </c>
    </row>
    <row r="460" spans="1:9" ht="13.5" customHeight="1" x14ac:dyDescent="0.2">
      <c r="A460" s="416" t="s">
        <v>150</v>
      </c>
      <c r="B460" s="417"/>
      <c r="C460" s="418"/>
      <c r="D460" s="83">
        <f>D463</f>
        <v>4800</v>
      </c>
      <c r="E460" s="242">
        <f t="shared" si="101"/>
        <v>0</v>
      </c>
      <c r="F460" s="242">
        <f>F463</f>
        <v>4800</v>
      </c>
      <c r="G460" s="18">
        <f t="shared" si="97"/>
        <v>0</v>
      </c>
      <c r="H460" s="18">
        <f t="shared" si="99"/>
        <v>100</v>
      </c>
    </row>
    <row r="461" spans="1:9" ht="13.5" customHeight="1" x14ac:dyDescent="0.2">
      <c r="A461" s="406" t="s">
        <v>216</v>
      </c>
      <c r="B461" s="407"/>
      <c r="C461" s="408"/>
      <c r="D461" s="84">
        <v>0</v>
      </c>
      <c r="E461" s="243">
        <f>E463</f>
        <v>0</v>
      </c>
      <c r="F461" s="243">
        <v>0</v>
      </c>
      <c r="G461" s="19">
        <v>0</v>
      </c>
      <c r="H461" s="19">
        <v>0</v>
      </c>
    </row>
    <row r="462" spans="1:9" ht="13.5" customHeight="1" x14ac:dyDescent="0.2">
      <c r="A462" s="398" t="s">
        <v>294</v>
      </c>
      <c r="B462" s="399"/>
      <c r="C462" s="400"/>
      <c r="D462" s="84">
        <v>4800</v>
      </c>
      <c r="E462" s="243">
        <v>0</v>
      </c>
      <c r="F462" s="243">
        <v>4800</v>
      </c>
      <c r="G462" s="19">
        <f t="shared" si="97"/>
        <v>0</v>
      </c>
      <c r="H462" s="19">
        <f t="shared" ref="H462:H467" si="102">F462/D462*100</f>
        <v>100</v>
      </c>
    </row>
    <row r="463" spans="1:9" ht="13.5" customHeight="1" x14ac:dyDescent="0.2">
      <c r="B463" s="136">
        <v>3</v>
      </c>
      <c r="C463" s="135" t="s">
        <v>78</v>
      </c>
      <c r="D463" s="88">
        <f>SUM(D464,D466)</f>
        <v>4800</v>
      </c>
      <c r="E463" s="255">
        <f>SUM(E464,E466)</f>
        <v>0</v>
      </c>
      <c r="F463" s="255">
        <f>SUM(F464,F466)</f>
        <v>4800</v>
      </c>
      <c r="G463" s="26">
        <f t="shared" si="97"/>
        <v>0</v>
      </c>
      <c r="H463" s="53">
        <f t="shared" si="102"/>
        <v>100</v>
      </c>
    </row>
    <row r="464" spans="1:9" ht="13.5" customHeight="1" x14ac:dyDescent="0.2">
      <c r="B464" s="67">
        <v>38</v>
      </c>
      <c r="C464" s="32" t="s">
        <v>82</v>
      </c>
      <c r="D464" s="64">
        <f>SUM(D465:D465)</f>
        <v>4000</v>
      </c>
      <c r="E464" s="45">
        <f>SUM(E465:E465)</f>
        <v>0</v>
      </c>
      <c r="F464" s="45">
        <f>SUM(F465:F465)</f>
        <v>4000</v>
      </c>
      <c r="G464" s="26">
        <f t="shared" si="97"/>
        <v>0</v>
      </c>
      <c r="H464" s="53">
        <f t="shared" si="102"/>
        <v>100</v>
      </c>
    </row>
    <row r="465" spans="1:13" ht="13.5" customHeight="1" x14ac:dyDescent="0.2">
      <c r="B465" s="68">
        <v>381</v>
      </c>
      <c r="C465" s="34" t="s">
        <v>83</v>
      </c>
      <c r="D465" s="93">
        <v>4000</v>
      </c>
      <c r="E465" s="244">
        <v>0</v>
      </c>
      <c r="F465" s="244">
        <v>4000</v>
      </c>
      <c r="G465" s="26">
        <f t="shared" si="97"/>
        <v>0</v>
      </c>
      <c r="H465" s="53">
        <f t="shared" si="102"/>
        <v>100</v>
      </c>
      <c r="J465" s="33"/>
    </row>
    <row r="466" spans="1:13" ht="13.5" customHeight="1" x14ac:dyDescent="0.2">
      <c r="B466" s="67">
        <v>32</v>
      </c>
      <c r="C466" s="32" t="s">
        <v>79</v>
      </c>
      <c r="D466" s="89">
        <f>D467</f>
        <v>800</v>
      </c>
      <c r="E466" s="254">
        <f>E467</f>
        <v>0</v>
      </c>
      <c r="F466" s="254">
        <f>F467</f>
        <v>800</v>
      </c>
      <c r="G466" s="26">
        <f t="shared" ref="G466:G467" si="103">E466/D466*100</f>
        <v>0</v>
      </c>
      <c r="H466" s="53">
        <f t="shared" si="102"/>
        <v>100</v>
      </c>
      <c r="J466" s="33"/>
    </row>
    <row r="467" spans="1:13" ht="13.5" customHeight="1" x14ac:dyDescent="0.2">
      <c r="B467" s="137">
        <v>322</v>
      </c>
      <c r="C467" s="139" t="s">
        <v>170</v>
      </c>
      <c r="D467" s="157">
        <v>800</v>
      </c>
      <c r="E467" s="274">
        <v>0</v>
      </c>
      <c r="F467" s="274">
        <v>800</v>
      </c>
      <c r="G467" s="26">
        <f t="shared" si="103"/>
        <v>0</v>
      </c>
      <c r="H467" s="53">
        <f t="shared" si="102"/>
        <v>100</v>
      </c>
      <c r="J467" s="33"/>
    </row>
    <row r="468" spans="1:13" ht="13.5" customHeight="1" x14ac:dyDescent="0.2">
      <c r="A468" s="447" t="s">
        <v>159</v>
      </c>
      <c r="B468" s="447"/>
      <c r="C468" s="447"/>
      <c r="D468" s="92">
        <f t="shared" ref="D468:F472" si="104">D469</f>
        <v>0</v>
      </c>
      <c r="E468" s="263">
        <f t="shared" si="104"/>
        <v>5000</v>
      </c>
      <c r="F468" s="263">
        <f t="shared" si="104"/>
        <v>5000</v>
      </c>
      <c r="G468" s="16">
        <v>0</v>
      </c>
      <c r="H468" s="16">
        <v>0</v>
      </c>
      <c r="J468" s="33"/>
      <c r="M468" s="33"/>
    </row>
    <row r="469" spans="1:13" ht="13.5" customHeight="1" x14ac:dyDescent="0.2">
      <c r="A469" s="463" t="s">
        <v>150</v>
      </c>
      <c r="B469" s="463"/>
      <c r="C469" s="463"/>
      <c r="D469" s="83">
        <f t="shared" si="104"/>
        <v>0</v>
      </c>
      <c r="E469" s="242">
        <f>SUM(E470,E471)</f>
        <v>5000</v>
      </c>
      <c r="F469" s="242">
        <f>SUM(F470,F471)</f>
        <v>5000</v>
      </c>
      <c r="G469" s="18">
        <v>0</v>
      </c>
      <c r="H469" s="18">
        <v>0</v>
      </c>
      <c r="J469" s="33"/>
      <c r="M469" s="33"/>
    </row>
    <row r="470" spans="1:13" ht="13.5" customHeight="1" x14ac:dyDescent="0.2">
      <c r="A470" s="450" t="s">
        <v>216</v>
      </c>
      <c r="B470" s="450"/>
      <c r="C470" s="450"/>
      <c r="D470" s="84">
        <f>D472</f>
        <v>0</v>
      </c>
      <c r="E470" s="243">
        <v>0</v>
      </c>
      <c r="F470" s="243">
        <v>0</v>
      </c>
      <c r="G470" s="19">
        <v>0</v>
      </c>
      <c r="H470" s="19">
        <v>0</v>
      </c>
      <c r="J470" s="33"/>
      <c r="M470" s="33"/>
    </row>
    <row r="471" spans="1:13" ht="13.5" customHeight="1" x14ac:dyDescent="0.2">
      <c r="A471" s="398" t="s">
        <v>261</v>
      </c>
      <c r="B471" s="399"/>
      <c r="C471" s="400"/>
      <c r="D471" s="84">
        <v>0</v>
      </c>
      <c r="E471" s="243">
        <v>5000</v>
      </c>
      <c r="F471" s="243">
        <v>5000</v>
      </c>
      <c r="G471" s="19"/>
      <c r="H471" s="19"/>
    </row>
    <row r="472" spans="1:13" ht="13.5" customHeight="1" x14ac:dyDescent="0.2">
      <c r="B472" s="136">
        <v>4</v>
      </c>
      <c r="C472" s="135" t="s">
        <v>105</v>
      </c>
      <c r="D472" s="219">
        <f t="shared" si="104"/>
        <v>0</v>
      </c>
      <c r="E472" s="245">
        <f t="shared" si="104"/>
        <v>5000</v>
      </c>
      <c r="F472" s="245">
        <f t="shared" si="104"/>
        <v>5000</v>
      </c>
      <c r="G472" s="26">
        <v>0</v>
      </c>
      <c r="H472" s="53">
        <v>0</v>
      </c>
    </row>
    <row r="473" spans="1:13" ht="13.5" customHeight="1" x14ac:dyDescent="0.2">
      <c r="B473" s="67">
        <v>42</v>
      </c>
      <c r="C473" s="32" t="s">
        <v>124</v>
      </c>
      <c r="D473" s="64">
        <f>SUM(D474:D474)</f>
        <v>0</v>
      </c>
      <c r="E473" s="45">
        <f>SUM(E474:E474)</f>
        <v>5000</v>
      </c>
      <c r="F473" s="45">
        <f>SUM(F474:F474)</f>
        <v>5000</v>
      </c>
      <c r="G473" s="26">
        <v>0</v>
      </c>
      <c r="H473" s="53">
        <v>0</v>
      </c>
    </row>
    <row r="474" spans="1:13" ht="13.5" customHeight="1" x14ac:dyDescent="0.2">
      <c r="A474" s="172"/>
      <c r="B474" s="68">
        <v>421</v>
      </c>
      <c r="C474" s="34" t="s">
        <v>112</v>
      </c>
      <c r="D474" s="217">
        <v>0</v>
      </c>
      <c r="E474" s="244">
        <v>5000</v>
      </c>
      <c r="F474" s="244">
        <v>5000</v>
      </c>
      <c r="G474" s="26">
        <v>0</v>
      </c>
      <c r="H474" s="53">
        <v>0</v>
      </c>
    </row>
    <row r="475" spans="1:13" ht="16.5" customHeight="1" x14ac:dyDescent="0.2">
      <c r="A475" s="537" t="s">
        <v>228</v>
      </c>
      <c r="B475" s="537"/>
      <c r="C475" s="538"/>
      <c r="D475" s="63">
        <f>D476</f>
        <v>41592</v>
      </c>
      <c r="E475" s="276">
        <f>E476</f>
        <v>0</v>
      </c>
      <c r="F475" s="276">
        <f>F476</f>
        <v>41592</v>
      </c>
      <c r="G475" s="62">
        <v>0</v>
      </c>
      <c r="H475" s="53">
        <f>F475/D475*100</f>
        <v>100</v>
      </c>
    </row>
    <row r="476" spans="1:13" ht="24" customHeight="1" x14ac:dyDescent="0.2">
      <c r="A476" s="471" t="s">
        <v>160</v>
      </c>
      <c r="B476" s="472"/>
      <c r="C476" s="473"/>
      <c r="D476" s="81">
        <f>SUM(D477,D485,D491,D498,D504)</f>
        <v>41592</v>
      </c>
      <c r="E476" s="240">
        <f>SUM(E477,E485,E491,E498,E504)</f>
        <v>0</v>
      </c>
      <c r="F476" s="240">
        <f>SUM(F477,F485,F491,F498,F504)</f>
        <v>41592</v>
      </c>
      <c r="G476" s="65">
        <f t="shared" ref="G476:G545" si="105">E476/D476*100</f>
        <v>0</v>
      </c>
      <c r="H476" s="65">
        <f>F476/D476*100</f>
        <v>100</v>
      </c>
      <c r="I476" s="27"/>
    </row>
    <row r="477" spans="1:13" ht="16.5" customHeight="1" x14ac:dyDescent="0.2">
      <c r="A477" s="419" t="s">
        <v>161</v>
      </c>
      <c r="B477" s="420"/>
      <c r="C477" s="421"/>
      <c r="D477" s="92">
        <f t="shared" ref="D477:F479" si="106">D478</f>
        <v>4000</v>
      </c>
      <c r="E477" s="263">
        <f t="shared" si="106"/>
        <v>0</v>
      </c>
      <c r="F477" s="263">
        <f t="shared" si="106"/>
        <v>4000</v>
      </c>
      <c r="G477" s="16">
        <f t="shared" si="105"/>
        <v>0</v>
      </c>
      <c r="H477" s="16">
        <f>F477/D477*100</f>
        <v>100</v>
      </c>
      <c r="I477" s="27"/>
    </row>
    <row r="478" spans="1:13" ht="13.5" customHeight="1" x14ac:dyDescent="0.2">
      <c r="A478" s="416" t="s">
        <v>162</v>
      </c>
      <c r="B478" s="417"/>
      <c r="C478" s="418"/>
      <c r="D478" s="83">
        <f>D480</f>
        <v>4000</v>
      </c>
      <c r="E478" s="242">
        <f t="shared" si="106"/>
        <v>0</v>
      </c>
      <c r="F478" s="242">
        <f t="shared" si="106"/>
        <v>4000</v>
      </c>
      <c r="G478" s="18">
        <f t="shared" si="105"/>
        <v>0</v>
      </c>
      <c r="H478" s="18">
        <f>F478/D478*100</f>
        <v>100</v>
      </c>
      <c r="I478" s="27"/>
    </row>
    <row r="479" spans="1:13" ht="13.5" customHeight="1" x14ac:dyDescent="0.2">
      <c r="A479" s="460" t="s">
        <v>284</v>
      </c>
      <c r="B479" s="461"/>
      <c r="C479" s="462"/>
      <c r="D479" s="84">
        <f t="shared" si="106"/>
        <v>4000</v>
      </c>
      <c r="E479" s="243">
        <f t="shared" si="106"/>
        <v>0</v>
      </c>
      <c r="F479" s="243">
        <f t="shared" si="106"/>
        <v>4000</v>
      </c>
      <c r="G479" s="19">
        <f t="shared" si="105"/>
        <v>0</v>
      </c>
      <c r="H479" s="19">
        <f>F479/D479*100</f>
        <v>100</v>
      </c>
      <c r="I479" s="27"/>
    </row>
    <row r="480" spans="1:13" ht="13.5" customHeight="1" x14ac:dyDescent="0.2">
      <c r="B480" s="136">
        <v>3</v>
      </c>
      <c r="C480" s="135" t="s">
        <v>78</v>
      </c>
      <c r="D480" s="88">
        <f>SUM(D481,D483)</f>
        <v>4000</v>
      </c>
      <c r="E480" s="255">
        <f>SUM(E481,E483)</f>
        <v>0</v>
      </c>
      <c r="F480" s="255">
        <f>SUM(F481,F483)</f>
        <v>4000</v>
      </c>
      <c r="G480" s="26">
        <f t="shared" si="105"/>
        <v>0</v>
      </c>
      <c r="H480" s="53">
        <f t="shared" ref="H480:H481" si="107">F480/D480*100</f>
        <v>100</v>
      </c>
      <c r="I480" s="27"/>
      <c r="J480" s="569"/>
      <c r="M480" s="467"/>
    </row>
    <row r="481" spans="1:13" ht="13.5" customHeight="1" x14ac:dyDescent="0.2">
      <c r="B481" s="67">
        <v>38</v>
      </c>
      <c r="C481" s="32" t="s">
        <v>82</v>
      </c>
      <c r="D481" s="64">
        <f>SUM(D482)</f>
        <v>4000</v>
      </c>
      <c r="E481" s="45">
        <f>SUM(E482:E482)</f>
        <v>0</v>
      </c>
      <c r="F481" s="45">
        <f>SUM(F482:F482)</f>
        <v>4000</v>
      </c>
      <c r="G481" s="26">
        <f t="shared" si="105"/>
        <v>0</v>
      </c>
      <c r="H481" s="53">
        <f t="shared" si="107"/>
        <v>100</v>
      </c>
      <c r="I481" s="27"/>
      <c r="J481" s="569"/>
      <c r="M481" s="467"/>
    </row>
    <row r="482" spans="1:13" ht="13.5" customHeight="1" x14ac:dyDescent="0.2">
      <c r="B482" s="68">
        <v>381</v>
      </c>
      <c r="C482" s="34" t="s">
        <v>83</v>
      </c>
      <c r="D482" s="204">
        <v>4000</v>
      </c>
      <c r="E482" s="253">
        <v>0</v>
      </c>
      <c r="F482" s="253">
        <v>4000</v>
      </c>
      <c r="G482" s="26">
        <f t="shared" si="105"/>
        <v>0</v>
      </c>
      <c r="H482" s="53">
        <f>F482/D482*100</f>
        <v>100</v>
      </c>
      <c r="I482" s="27"/>
      <c r="J482" s="569"/>
      <c r="M482" s="467"/>
    </row>
    <row r="483" spans="1:13" ht="13.5" customHeight="1" x14ac:dyDescent="0.2">
      <c r="B483" s="67">
        <v>32</v>
      </c>
      <c r="C483" s="32" t="s">
        <v>79</v>
      </c>
      <c r="D483" s="89">
        <f>D484</f>
        <v>0</v>
      </c>
      <c r="E483" s="254">
        <f>E484</f>
        <v>0</v>
      </c>
      <c r="F483" s="254">
        <f>F484</f>
        <v>0</v>
      </c>
      <c r="G483" s="75">
        <v>0</v>
      </c>
      <c r="H483" s="53">
        <v>0</v>
      </c>
      <c r="I483" s="27"/>
      <c r="J483" s="569"/>
      <c r="M483" s="467"/>
    </row>
    <row r="484" spans="1:13" ht="13.5" customHeight="1" x14ac:dyDescent="0.2">
      <c r="B484" s="137">
        <v>322</v>
      </c>
      <c r="C484" s="139" t="s">
        <v>170</v>
      </c>
      <c r="D484" s="205">
        <v>0</v>
      </c>
      <c r="E484" s="246">
        <v>0</v>
      </c>
      <c r="F484" s="246">
        <v>0</v>
      </c>
      <c r="G484" s="26">
        <v>0</v>
      </c>
      <c r="H484" s="53">
        <v>0</v>
      </c>
      <c r="I484" s="27"/>
      <c r="J484" s="569"/>
      <c r="M484" s="467"/>
    </row>
    <row r="485" spans="1:13" ht="16.5" customHeight="1" x14ac:dyDescent="0.2">
      <c r="A485" s="419" t="s">
        <v>163</v>
      </c>
      <c r="B485" s="420"/>
      <c r="C485" s="421"/>
      <c r="D485" s="206">
        <f t="shared" ref="D485:F488" si="108">D486</f>
        <v>6000</v>
      </c>
      <c r="E485" s="277">
        <f t="shared" si="108"/>
        <v>0</v>
      </c>
      <c r="F485" s="277">
        <f t="shared" si="108"/>
        <v>6000</v>
      </c>
      <c r="G485" s="16">
        <f t="shared" si="105"/>
        <v>0</v>
      </c>
      <c r="H485" s="16">
        <f>F485/D485*100</f>
        <v>100</v>
      </c>
      <c r="I485" s="27"/>
      <c r="J485" s="569"/>
      <c r="M485" s="467"/>
    </row>
    <row r="486" spans="1:13" ht="13.5" customHeight="1" x14ac:dyDescent="0.2">
      <c r="A486" s="416" t="s">
        <v>164</v>
      </c>
      <c r="B486" s="417"/>
      <c r="C486" s="418"/>
      <c r="D486" s="83">
        <f t="shared" si="108"/>
        <v>6000</v>
      </c>
      <c r="E486" s="242">
        <f t="shared" si="108"/>
        <v>0</v>
      </c>
      <c r="F486" s="242">
        <f t="shared" si="108"/>
        <v>6000</v>
      </c>
      <c r="G486" s="18">
        <f t="shared" si="105"/>
        <v>0</v>
      </c>
      <c r="H486" s="18">
        <f>F486/D486*100</f>
        <v>100</v>
      </c>
      <c r="I486" s="27"/>
    </row>
    <row r="487" spans="1:13" ht="13.5" customHeight="1" x14ac:dyDescent="0.2">
      <c r="A487" s="398" t="s">
        <v>294</v>
      </c>
      <c r="B487" s="399"/>
      <c r="C487" s="400"/>
      <c r="D487" s="84">
        <f t="shared" si="108"/>
        <v>6000</v>
      </c>
      <c r="E487" s="243">
        <f t="shared" si="108"/>
        <v>0</v>
      </c>
      <c r="F487" s="243">
        <f t="shared" si="108"/>
        <v>6000</v>
      </c>
      <c r="G487" s="19">
        <f t="shared" si="105"/>
        <v>0</v>
      </c>
      <c r="H487" s="19">
        <f>F487/D487*100</f>
        <v>100</v>
      </c>
      <c r="I487" s="27"/>
    </row>
    <row r="488" spans="1:13" ht="13.5" customHeight="1" x14ac:dyDescent="0.2">
      <c r="B488" s="136">
        <v>3</v>
      </c>
      <c r="C488" s="135" t="s">
        <v>78</v>
      </c>
      <c r="D488" s="88">
        <f t="shared" si="108"/>
        <v>6000</v>
      </c>
      <c r="E488" s="245">
        <f t="shared" si="108"/>
        <v>0</v>
      </c>
      <c r="F488" s="245">
        <f t="shared" si="108"/>
        <v>6000</v>
      </c>
      <c r="G488" s="26">
        <f t="shared" si="105"/>
        <v>0</v>
      </c>
      <c r="H488" s="53">
        <f t="shared" ref="H488:H489" si="109">F488/D488*100</f>
        <v>100</v>
      </c>
      <c r="I488" s="27"/>
    </row>
    <row r="489" spans="1:13" ht="13.5" customHeight="1" x14ac:dyDescent="0.2">
      <c r="B489" s="67">
        <v>38</v>
      </c>
      <c r="C489" s="32" t="s">
        <v>82</v>
      </c>
      <c r="D489" s="64">
        <f>SUM(D490:D490)</f>
        <v>6000</v>
      </c>
      <c r="E489" s="45">
        <f>SUM(E490:E490)</f>
        <v>0</v>
      </c>
      <c r="F489" s="45">
        <f>SUM(F490:F490)</f>
        <v>6000</v>
      </c>
      <c r="G489" s="26">
        <f t="shared" si="105"/>
        <v>0</v>
      </c>
      <c r="H489" s="53">
        <f t="shared" si="109"/>
        <v>100</v>
      </c>
      <c r="I489" s="27"/>
    </row>
    <row r="490" spans="1:13" ht="13.5" customHeight="1" x14ac:dyDescent="0.2">
      <c r="B490" s="137">
        <v>382</v>
      </c>
      <c r="C490" s="139" t="s">
        <v>154</v>
      </c>
      <c r="D490" s="93">
        <v>6000</v>
      </c>
      <c r="E490" s="244">
        <v>0</v>
      </c>
      <c r="F490" s="244">
        <v>6000</v>
      </c>
      <c r="G490" s="26">
        <f t="shared" si="105"/>
        <v>0</v>
      </c>
      <c r="H490" s="53">
        <f>F490/D490*100</f>
        <v>100</v>
      </c>
      <c r="I490" s="27"/>
    </row>
    <row r="491" spans="1:13" ht="14.25" customHeight="1" x14ac:dyDescent="0.2">
      <c r="A491" s="447" t="s">
        <v>165</v>
      </c>
      <c r="B491" s="447"/>
      <c r="C491" s="447"/>
      <c r="D491" s="92">
        <f t="shared" ref="D491:F495" si="110">D492</f>
        <v>26000</v>
      </c>
      <c r="E491" s="263">
        <f t="shared" si="110"/>
        <v>0</v>
      </c>
      <c r="F491" s="263">
        <f t="shared" si="110"/>
        <v>26000</v>
      </c>
      <c r="G491" s="16">
        <f t="shared" si="105"/>
        <v>0</v>
      </c>
      <c r="H491" s="16">
        <f>F491/D491*100</f>
        <v>100</v>
      </c>
      <c r="I491" s="27"/>
    </row>
    <row r="492" spans="1:13" ht="13.5" customHeight="1" x14ac:dyDescent="0.2">
      <c r="A492" s="463" t="s">
        <v>164</v>
      </c>
      <c r="B492" s="463"/>
      <c r="C492" s="463"/>
      <c r="D492" s="83">
        <f t="shared" si="110"/>
        <v>26000</v>
      </c>
      <c r="E492" s="242">
        <f t="shared" si="110"/>
        <v>0</v>
      </c>
      <c r="F492" s="242">
        <f t="shared" si="110"/>
        <v>26000</v>
      </c>
      <c r="G492" s="18">
        <f t="shared" si="105"/>
        <v>0</v>
      </c>
      <c r="H492" s="18">
        <f>F492/D492*100</f>
        <v>100</v>
      </c>
      <c r="I492" s="27"/>
    </row>
    <row r="493" spans="1:13" ht="13.5" customHeight="1" x14ac:dyDescent="0.2">
      <c r="A493" s="398" t="s">
        <v>275</v>
      </c>
      <c r="B493" s="399"/>
      <c r="C493" s="405"/>
      <c r="D493" s="84">
        <f>D495</f>
        <v>26000</v>
      </c>
      <c r="E493" s="243">
        <f>E495</f>
        <v>0</v>
      </c>
      <c r="F493" s="243">
        <f>F495</f>
        <v>26000</v>
      </c>
      <c r="G493" s="19">
        <f t="shared" si="105"/>
        <v>0</v>
      </c>
      <c r="H493" s="19">
        <f>F493/D493*100</f>
        <v>100</v>
      </c>
      <c r="I493" s="27"/>
    </row>
    <row r="494" spans="1:13" ht="13.5" customHeight="1" x14ac:dyDescent="0.2">
      <c r="A494" s="398" t="s">
        <v>261</v>
      </c>
      <c r="B494" s="399"/>
      <c r="C494" s="400"/>
      <c r="D494" s="84">
        <v>0</v>
      </c>
      <c r="E494" s="243">
        <v>0</v>
      </c>
      <c r="F494" s="243">
        <v>0</v>
      </c>
      <c r="G494" s="19">
        <v>0</v>
      </c>
      <c r="H494" s="19">
        <v>0</v>
      </c>
      <c r="I494" s="27"/>
    </row>
    <row r="495" spans="1:13" ht="13.5" customHeight="1" x14ac:dyDescent="0.2">
      <c r="B495" s="136">
        <v>4</v>
      </c>
      <c r="C495" s="135" t="s">
        <v>105</v>
      </c>
      <c r="D495" s="219">
        <f t="shared" si="110"/>
        <v>26000</v>
      </c>
      <c r="E495" s="245">
        <f t="shared" si="110"/>
        <v>0</v>
      </c>
      <c r="F495" s="245">
        <f t="shared" si="110"/>
        <v>26000</v>
      </c>
      <c r="G495" s="26">
        <f t="shared" si="105"/>
        <v>0</v>
      </c>
      <c r="H495" s="53">
        <f t="shared" ref="H495:H496" si="111">F495/D495*100</f>
        <v>100</v>
      </c>
      <c r="I495" s="27"/>
    </row>
    <row r="496" spans="1:13" ht="13.5" customHeight="1" x14ac:dyDescent="0.2">
      <c r="B496" s="67">
        <v>42</v>
      </c>
      <c r="C496" s="32" t="s">
        <v>166</v>
      </c>
      <c r="D496" s="64">
        <f>SUM(D497:D497)</f>
        <v>26000</v>
      </c>
      <c r="E496" s="45">
        <f>SUM(E497:E497)</f>
        <v>0</v>
      </c>
      <c r="F496" s="45">
        <f>SUM(F497:F497)</f>
        <v>26000</v>
      </c>
      <c r="G496" s="26">
        <f t="shared" si="105"/>
        <v>0</v>
      </c>
      <c r="H496" s="53">
        <f t="shared" si="111"/>
        <v>100</v>
      </c>
      <c r="I496" s="27"/>
    </row>
    <row r="497" spans="1:10" ht="13.5" customHeight="1" x14ac:dyDescent="0.2">
      <c r="B497" s="137">
        <v>421</v>
      </c>
      <c r="C497" s="139" t="s">
        <v>167</v>
      </c>
      <c r="D497" s="204">
        <v>26000</v>
      </c>
      <c r="E497" s="244">
        <v>0</v>
      </c>
      <c r="F497" s="244">
        <v>26000</v>
      </c>
      <c r="G497" s="26">
        <f t="shared" si="105"/>
        <v>0</v>
      </c>
      <c r="H497" s="53">
        <f>F497/D497*100</f>
        <v>100</v>
      </c>
      <c r="I497" s="27"/>
      <c r="J497" s="33"/>
    </row>
    <row r="498" spans="1:10" ht="17.25" customHeight="1" x14ac:dyDescent="0.2">
      <c r="A498" s="448" t="s">
        <v>229</v>
      </c>
      <c r="B498" s="448"/>
      <c r="C498" s="448"/>
      <c r="D498" s="92">
        <f t="shared" ref="D498:F501" si="112">D499</f>
        <v>1780</v>
      </c>
      <c r="E498" s="263">
        <f t="shared" si="112"/>
        <v>0</v>
      </c>
      <c r="F498" s="263">
        <f t="shared" si="112"/>
        <v>1780</v>
      </c>
      <c r="G498" s="16">
        <f t="shared" si="105"/>
        <v>0</v>
      </c>
      <c r="H498" s="16">
        <f>F498/D498*100</f>
        <v>100</v>
      </c>
    </row>
    <row r="499" spans="1:10" ht="13.5" customHeight="1" x14ac:dyDescent="0.2">
      <c r="A499" s="449" t="s">
        <v>162</v>
      </c>
      <c r="B499" s="449"/>
      <c r="C499" s="449"/>
      <c r="D499" s="83">
        <f t="shared" si="112"/>
        <v>1780</v>
      </c>
      <c r="E499" s="242">
        <f t="shared" si="112"/>
        <v>0</v>
      </c>
      <c r="F499" s="242">
        <f t="shared" si="112"/>
        <v>1780</v>
      </c>
      <c r="G499" s="18">
        <f t="shared" si="105"/>
        <v>0</v>
      </c>
      <c r="H499" s="18">
        <f>F499/D499*100</f>
        <v>100</v>
      </c>
    </row>
    <row r="500" spans="1:10" ht="13.5" customHeight="1" x14ac:dyDescent="0.2">
      <c r="A500" s="450" t="s">
        <v>216</v>
      </c>
      <c r="B500" s="450"/>
      <c r="C500" s="450"/>
      <c r="D500" s="84">
        <f t="shared" si="112"/>
        <v>1780</v>
      </c>
      <c r="E500" s="243">
        <f t="shared" si="112"/>
        <v>0</v>
      </c>
      <c r="F500" s="243">
        <f t="shared" si="112"/>
        <v>1780</v>
      </c>
      <c r="G500" s="19">
        <f t="shared" si="105"/>
        <v>0</v>
      </c>
      <c r="H500" s="19">
        <f>F500/D500*100</f>
        <v>100</v>
      </c>
    </row>
    <row r="501" spans="1:10" ht="13.5" customHeight="1" x14ac:dyDescent="0.2">
      <c r="B501" s="136">
        <v>4</v>
      </c>
      <c r="C501" s="141" t="s">
        <v>168</v>
      </c>
      <c r="D501" s="88">
        <f t="shared" si="112"/>
        <v>1780</v>
      </c>
      <c r="E501" s="245">
        <f t="shared" si="112"/>
        <v>0</v>
      </c>
      <c r="F501" s="245">
        <f t="shared" si="112"/>
        <v>1780</v>
      </c>
      <c r="G501" s="26">
        <f t="shared" si="105"/>
        <v>0</v>
      </c>
      <c r="H501" s="53">
        <f t="shared" ref="H501:H502" si="113">F501/D501*100</f>
        <v>100</v>
      </c>
    </row>
    <row r="502" spans="1:10" ht="13.5" customHeight="1" x14ac:dyDescent="0.2">
      <c r="B502" s="67">
        <v>42</v>
      </c>
      <c r="C502" s="32" t="s">
        <v>169</v>
      </c>
      <c r="D502" s="64">
        <f>SUM(D503:D503)</f>
        <v>1780</v>
      </c>
      <c r="E502" s="45">
        <f>SUM(E503:E503)</f>
        <v>0</v>
      </c>
      <c r="F502" s="45">
        <f>SUM(F503:F503)</f>
        <v>1780</v>
      </c>
      <c r="G502" s="26">
        <f t="shared" si="105"/>
        <v>0</v>
      </c>
      <c r="H502" s="53">
        <f t="shared" si="113"/>
        <v>100</v>
      </c>
    </row>
    <row r="503" spans="1:10" ht="13.5" customHeight="1" x14ac:dyDescent="0.2">
      <c r="B503" s="137">
        <v>426</v>
      </c>
      <c r="C503" s="138" t="s">
        <v>195</v>
      </c>
      <c r="D503" s="204">
        <v>1780</v>
      </c>
      <c r="E503" s="244">
        <v>0</v>
      </c>
      <c r="F503" s="244">
        <v>1780</v>
      </c>
      <c r="G503" s="26">
        <f t="shared" si="105"/>
        <v>0</v>
      </c>
      <c r="H503" s="53">
        <f>F503/D503*100</f>
        <v>100</v>
      </c>
      <c r="I503" s="33"/>
    </row>
    <row r="504" spans="1:10" ht="13.5" customHeight="1" x14ac:dyDescent="0.2">
      <c r="A504" s="451" t="s">
        <v>270</v>
      </c>
      <c r="B504" s="452"/>
      <c r="C504" s="453"/>
      <c r="D504" s="82">
        <f>D505</f>
        <v>3812</v>
      </c>
      <c r="E504" s="241">
        <f>E505</f>
        <v>0</v>
      </c>
      <c r="F504" s="241">
        <f>F505</f>
        <v>3812</v>
      </c>
      <c r="G504" s="16">
        <f t="shared" si="105"/>
        <v>0</v>
      </c>
      <c r="H504" s="16">
        <f>F504/D504*100</f>
        <v>100</v>
      </c>
    </row>
    <row r="505" spans="1:10" ht="13.5" customHeight="1" x14ac:dyDescent="0.2">
      <c r="A505" s="416" t="s">
        <v>164</v>
      </c>
      <c r="B505" s="417"/>
      <c r="C505" s="418"/>
      <c r="D505" s="83">
        <f>D508</f>
        <v>3812</v>
      </c>
      <c r="E505" s="242">
        <f>E506</f>
        <v>0</v>
      </c>
      <c r="F505" s="242">
        <f>F508</f>
        <v>3812</v>
      </c>
      <c r="G505" s="18">
        <f t="shared" si="105"/>
        <v>0</v>
      </c>
      <c r="H505" s="18">
        <f>F505/D505*100</f>
        <v>100</v>
      </c>
    </row>
    <row r="506" spans="1:10" ht="13.5" customHeight="1" x14ac:dyDescent="0.2">
      <c r="A506" s="406" t="s">
        <v>216</v>
      </c>
      <c r="B506" s="407"/>
      <c r="C506" s="408"/>
      <c r="D506" s="84">
        <v>0</v>
      </c>
      <c r="E506" s="243">
        <f>E508</f>
        <v>0</v>
      </c>
      <c r="F506" s="243">
        <v>0</v>
      </c>
      <c r="G506" s="19">
        <v>0</v>
      </c>
      <c r="H506" s="19">
        <v>0</v>
      </c>
    </row>
    <row r="507" spans="1:10" ht="13.5" customHeight="1" x14ac:dyDescent="0.2">
      <c r="A507" s="398" t="s">
        <v>294</v>
      </c>
      <c r="B507" s="399"/>
      <c r="C507" s="400"/>
      <c r="D507" s="84">
        <v>3812</v>
      </c>
      <c r="E507" s="243">
        <v>0</v>
      </c>
      <c r="F507" s="243">
        <v>3812</v>
      </c>
      <c r="G507" s="19">
        <f t="shared" si="105"/>
        <v>0</v>
      </c>
      <c r="H507" s="19">
        <f>F507/D507*100</f>
        <v>100</v>
      </c>
    </row>
    <row r="508" spans="1:10" ht="13.5" customHeight="1" x14ac:dyDescent="0.2">
      <c r="B508" s="136">
        <v>3</v>
      </c>
      <c r="C508" s="135" t="s">
        <v>78</v>
      </c>
      <c r="D508" s="219">
        <f>SUM(D512,D509)</f>
        <v>3812</v>
      </c>
      <c r="E508" s="245">
        <f>SUM(E512,E509)</f>
        <v>0</v>
      </c>
      <c r="F508" s="245">
        <f>SUM(F512,F509)</f>
        <v>3812</v>
      </c>
      <c r="G508" s="26">
        <f t="shared" si="105"/>
        <v>0</v>
      </c>
      <c r="H508" s="53">
        <f t="shared" ref="H508:H509" si="114">F508/D508*100</f>
        <v>100</v>
      </c>
    </row>
    <row r="509" spans="1:10" ht="13.5" customHeight="1" x14ac:dyDescent="0.2">
      <c r="B509" s="67">
        <v>32</v>
      </c>
      <c r="C509" s="32" t="s">
        <v>79</v>
      </c>
      <c r="D509" s="64">
        <f>SUM(D510,D511)</f>
        <v>2750</v>
      </c>
      <c r="E509" s="45">
        <f>SUM(E510,E511)</f>
        <v>0</v>
      </c>
      <c r="F509" s="45">
        <f>SUM(F510,F511)</f>
        <v>2750</v>
      </c>
      <c r="G509" s="26">
        <f t="shared" si="105"/>
        <v>0</v>
      </c>
      <c r="H509" s="53">
        <f t="shared" si="114"/>
        <v>100</v>
      </c>
    </row>
    <row r="510" spans="1:10" ht="13.5" customHeight="1" x14ac:dyDescent="0.2">
      <c r="B510" s="68">
        <v>322</v>
      </c>
      <c r="C510" s="139" t="s">
        <v>170</v>
      </c>
      <c r="D510" s="205">
        <v>750</v>
      </c>
      <c r="E510" s="274">
        <v>0</v>
      </c>
      <c r="F510" s="274">
        <v>750</v>
      </c>
      <c r="G510" s="163">
        <f t="shared" si="105"/>
        <v>0</v>
      </c>
      <c r="H510" s="53">
        <f>F510/D510*100</f>
        <v>100</v>
      </c>
    </row>
    <row r="511" spans="1:10" ht="13.5" customHeight="1" x14ac:dyDescent="0.2">
      <c r="B511" s="41">
        <v>323</v>
      </c>
      <c r="C511" s="154" t="s">
        <v>128</v>
      </c>
      <c r="D511" s="218">
        <v>2000</v>
      </c>
      <c r="E511" s="260">
        <v>0</v>
      </c>
      <c r="F511" s="260">
        <v>2000</v>
      </c>
      <c r="G511" s="165">
        <v>0</v>
      </c>
      <c r="H511" s="53">
        <f t="shared" ref="H511:H512" si="115">F511/D511*100</f>
        <v>100</v>
      </c>
    </row>
    <row r="512" spans="1:10" ht="13.5" customHeight="1" x14ac:dyDescent="0.2">
      <c r="B512" s="72">
        <v>38</v>
      </c>
      <c r="C512" s="135" t="s">
        <v>82</v>
      </c>
      <c r="D512" s="164">
        <f>SUM(D513:D513)</f>
        <v>1062</v>
      </c>
      <c r="E512" s="185">
        <f>SUM(E513:E513)</f>
        <v>0</v>
      </c>
      <c r="F512" s="185">
        <f>SUM(F513:F513)</f>
        <v>1062</v>
      </c>
      <c r="G512" s="160">
        <f t="shared" si="105"/>
        <v>0</v>
      </c>
      <c r="H512" s="53">
        <f t="shared" si="115"/>
        <v>100</v>
      </c>
    </row>
    <row r="513" spans="1:10" ht="13.5" customHeight="1" x14ac:dyDescent="0.2">
      <c r="B513" s="137">
        <v>381</v>
      </c>
      <c r="C513" s="139" t="s">
        <v>83</v>
      </c>
      <c r="D513" s="204">
        <v>1062</v>
      </c>
      <c r="E513" s="244">
        <v>0</v>
      </c>
      <c r="F513" s="244">
        <v>1062</v>
      </c>
      <c r="G513" s="26">
        <f t="shared" si="105"/>
        <v>0</v>
      </c>
      <c r="H513" s="53">
        <f>F513/D513*100</f>
        <v>100</v>
      </c>
    </row>
    <row r="514" spans="1:10" s="60" customFormat="1" ht="17.25" customHeight="1" x14ac:dyDescent="0.2">
      <c r="A514" s="574" t="s">
        <v>230</v>
      </c>
      <c r="B514" s="574"/>
      <c r="C514" s="574"/>
      <c r="D514" s="63">
        <f>D515</f>
        <v>24060</v>
      </c>
      <c r="E514" s="276">
        <f>E515</f>
        <v>975</v>
      </c>
      <c r="F514" s="276">
        <f>F515</f>
        <v>25035</v>
      </c>
      <c r="G514" s="59">
        <v>0</v>
      </c>
      <c r="H514" s="53">
        <f>F514/D514*100</f>
        <v>104.05236907730672</v>
      </c>
    </row>
    <row r="515" spans="1:10" ht="21.95" customHeight="1" x14ac:dyDescent="0.2">
      <c r="A515" s="479" t="s">
        <v>171</v>
      </c>
      <c r="B515" s="479"/>
      <c r="C515" s="479"/>
      <c r="D515" s="81">
        <f>SUM(D516,D526,D533,D540)</f>
        <v>24060</v>
      </c>
      <c r="E515" s="240">
        <f>SUM(E516,E526,E533,E540)</f>
        <v>975</v>
      </c>
      <c r="F515" s="240">
        <f>SUM(F516,F526,F533,F540)</f>
        <v>25035</v>
      </c>
      <c r="G515" s="65">
        <f t="shared" si="105"/>
        <v>4.0523690773067331</v>
      </c>
      <c r="H515" s="65">
        <f>F515/D515*100</f>
        <v>104.05236907730672</v>
      </c>
      <c r="I515" s="27"/>
      <c r="J515" s="27"/>
    </row>
    <row r="516" spans="1:10" ht="27" customHeight="1" x14ac:dyDescent="0.2">
      <c r="A516" s="447" t="s">
        <v>172</v>
      </c>
      <c r="B516" s="447"/>
      <c r="C516" s="447"/>
      <c r="D516" s="92">
        <f>D517</f>
        <v>18000</v>
      </c>
      <c r="E516" s="271">
        <f>E517</f>
        <v>0</v>
      </c>
      <c r="F516" s="271">
        <f>F517</f>
        <v>18000</v>
      </c>
      <c r="G516" s="101">
        <f t="shared" si="105"/>
        <v>0</v>
      </c>
      <c r="H516" s="16">
        <f>F516/D516*100</f>
        <v>100</v>
      </c>
      <c r="I516" s="27"/>
      <c r="J516" s="27"/>
    </row>
    <row r="517" spans="1:10" ht="13.5" customHeight="1" x14ac:dyDescent="0.2">
      <c r="A517" s="463" t="s">
        <v>173</v>
      </c>
      <c r="B517" s="463"/>
      <c r="C517" s="463"/>
      <c r="D517" s="83">
        <f>D521</f>
        <v>18000</v>
      </c>
      <c r="E517" s="242">
        <f>E521</f>
        <v>0</v>
      </c>
      <c r="F517" s="242">
        <f>F521</f>
        <v>18000</v>
      </c>
      <c r="G517" s="18">
        <f t="shared" si="105"/>
        <v>0</v>
      </c>
      <c r="H517" s="18">
        <f>F517/D517*100</f>
        <v>100</v>
      </c>
      <c r="I517" s="27"/>
      <c r="J517" s="27"/>
    </row>
    <row r="518" spans="1:10" ht="13.5" customHeight="1" x14ac:dyDescent="0.2">
      <c r="A518" s="450" t="s">
        <v>216</v>
      </c>
      <c r="B518" s="450"/>
      <c r="C518" s="450"/>
      <c r="D518" s="84">
        <v>0</v>
      </c>
      <c r="E518" s="243">
        <v>0</v>
      </c>
      <c r="F518" s="243">
        <v>0</v>
      </c>
      <c r="G518" s="19">
        <v>0</v>
      </c>
      <c r="H518" s="19">
        <v>0</v>
      </c>
      <c r="I518" s="27"/>
      <c r="J518" s="27"/>
    </row>
    <row r="519" spans="1:10" ht="13.5" customHeight="1" x14ac:dyDescent="0.2">
      <c r="A519" s="441" t="s">
        <v>233</v>
      </c>
      <c r="B519" s="441"/>
      <c r="C519" s="441"/>
      <c r="D519" s="84">
        <v>0</v>
      </c>
      <c r="E519" s="243">
        <v>0</v>
      </c>
      <c r="F519" s="243">
        <v>0</v>
      </c>
      <c r="G519" s="19">
        <v>0</v>
      </c>
      <c r="H519" s="19">
        <v>0</v>
      </c>
      <c r="I519" s="27"/>
      <c r="J519" s="27"/>
    </row>
    <row r="520" spans="1:10" ht="13.5" customHeight="1" x14ac:dyDescent="0.2">
      <c r="A520" s="441" t="s">
        <v>275</v>
      </c>
      <c r="B520" s="441"/>
      <c r="C520" s="441"/>
      <c r="D520" s="84">
        <v>18000</v>
      </c>
      <c r="E520" s="243">
        <v>0</v>
      </c>
      <c r="F520" s="243">
        <v>18000</v>
      </c>
      <c r="G520" s="19">
        <f t="shared" si="105"/>
        <v>0</v>
      </c>
      <c r="H520" s="19">
        <f>F520/D520*100</f>
        <v>100</v>
      </c>
      <c r="I520" s="27"/>
      <c r="J520" s="27"/>
    </row>
    <row r="521" spans="1:10" ht="13.5" customHeight="1" x14ac:dyDescent="0.2">
      <c r="B521" s="136">
        <v>3</v>
      </c>
      <c r="C521" s="135" t="s">
        <v>78</v>
      </c>
      <c r="D521" s="219">
        <f>SUM(D522,D524)</f>
        <v>18000</v>
      </c>
      <c r="E521" s="245">
        <f>SUM(E522,E524)</f>
        <v>0</v>
      </c>
      <c r="F521" s="245">
        <f>SUM(F522,F524)</f>
        <v>18000</v>
      </c>
      <c r="G521" s="26">
        <f t="shared" si="105"/>
        <v>0</v>
      </c>
      <c r="H521" s="53">
        <f t="shared" ref="H521:H522" si="116">F521/D521*100</f>
        <v>100</v>
      </c>
      <c r="I521" s="27"/>
      <c r="J521" s="27"/>
    </row>
    <row r="522" spans="1:10" ht="13.5" customHeight="1" x14ac:dyDescent="0.2">
      <c r="B522" s="67">
        <v>37</v>
      </c>
      <c r="C522" s="32" t="s">
        <v>141</v>
      </c>
      <c r="D522" s="64">
        <f>SUM(D523:D523)</f>
        <v>18000</v>
      </c>
      <c r="E522" s="45">
        <f>SUM(E523:E523)</f>
        <v>0</v>
      </c>
      <c r="F522" s="45">
        <f>SUM(F523:F523)</f>
        <v>18000</v>
      </c>
      <c r="G522" s="26">
        <f t="shared" si="105"/>
        <v>0</v>
      </c>
      <c r="H522" s="53">
        <f t="shared" si="116"/>
        <v>100</v>
      </c>
      <c r="I522" s="27"/>
      <c r="J522" s="27"/>
    </row>
    <row r="523" spans="1:10" ht="13.5" customHeight="1" x14ac:dyDescent="0.2">
      <c r="B523" s="68">
        <v>372</v>
      </c>
      <c r="C523" s="34" t="s">
        <v>174</v>
      </c>
      <c r="D523" s="217">
        <v>18000</v>
      </c>
      <c r="E523" s="244">
        <v>0</v>
      </c>
      <c r="F523" s="244">
        <v>18000</v>
      </c>
      <c r="G523" s="26">
        <f t="shared" si="105"/>
        <v>0</v>
      </c>
      <c r="H523" s="53">
        <f>F523/D523*100</f>
        <v>100</v>
      </c>
      <c r="I523" s="46"/>
      <c r="J523" s="27"/>
    </row>
    <row r="524" spans="1:10" ht="13.5" customHeight="1" x14ac:dyDescent="0.2">
      <c r="B524" s="70">
        <v>38</v>
      </c>
      <c r="C524" s="32" t="s">
        <v>82</v>
      </c>
      <c r="D524" s="89">
        <f>D525</f>
        <v>0</v>
      </c>
      <c r="E524" s="254">
        <f>E525</f>
        <v>0</v>
      </c>
      <c r="F524" s="254">
        <f>F525</f>
        <v>0</v>
      </c>
      <c r="G524" s="26">
        <v>0</v>
      </c>
      <c r="H524" s="53">
        <v>0</v>
      </c>
      <c r="I524" s="27"/>
      <c r="J524" s="27"/>
    </row>
    <row r="525" spans="1:10" ht="13.5" customHeight="1" x14ac:dyDescent="0.2">
      <c r="B525" s="71">
        <v>381</v>
      </c>
      <c r="C525" s="34" t="s">
        <v>83</v>
      </c>
      <c r="D525" s="95">
        <v>0</v>
      </c>
      <c r="E525" s="274">
        <v>0</v>
      </c>
      <c r="F525" s="274">
        <v>0</v>
      </c>
      <c r="G525" s="26">
        <v>0</v>
      </c>
      <c r="H525" s="53">
        <v>0</v>
      </c>
      <c r="I525" s="27"/>
      <c r="J525" s="27"/>
    </row>
    <row r="526" spans="1:10" ht="14.85" customHeight="1" x14ac:dyDescent="0.2">
      <c r="A526" s="480" t="s">
        <v>175</v>
      </c>
      <c r="B526" s="480"/>
      <c r="C526" s="481"/>
      <c r="D526" s="92">
        <f t="shared" ref="D526:F530" si="117">D527</f>
        <v>3000</v>
      </c>
      <c r="E526" s="271">
        <f t="shared" si="117"/>
        <v>0</v>
      </c>
      <c r="F526" s="271">
        <f t="shared" si="117"/>
        <v>3000</v>
      </c>
      <c r="G526" s="101">
        <f t="shared" si="105"/>
        <v>0</v>
      </c>
      <c r="H526" s="16">
        <f>F526/D526*100</f>
        <v>100</v>
      </c>
    </row>
    <row r="527" spans="1:10" ht="13.5" customHeight="1" x14ac:dyDescent="0.2">
      <c r="A527" s="416" t="s">
        <v>176</v>
      </c>
      <c r="B527" s="417"/>
      <c r="C527" s="418"/>
      <c r="D527" s="83">
        <f>D531</f>
        <v>3000</v>
      </c>
      <c r="E527" s="242">
        <f t="shared" si="117"/>
        <v>0</v>
      </c>
      <c r="F527" s="242">
        <f>F530</f>
        <v>3000</v>
      </c>
      <c r="G527" s="18">
        <f t="shared" si="105"/>
        <v>0</v>
      </c>
      <c r="H527" s="18">
        <f>F527/D527*100</f>
        <v>100</v>
      </c>
    </row>
    <row r="528" spans="1:10" ht="13.5" customHeight="1" x14ac:dyDescent="0.2">
      <c r="A528" s="406" t="s">
        <v>216</v>
      </c>
      <c r="B528" s="407"/>
      <c r="C528" s="408"/>
      <c r="D528" s="84">
        <v>0</v>
      </c>
      <c r="E528" s="243">
        <f>E530</f>
        <v>0</v>
      </c>
      <c r="F528" s="243">
        <v>0</v>
      </c>
      <c r="G528" s="19">
        <v>0</v>
      </c>
      <c r="H528" s="19">
        <v>0</v>
      </c>
    </row>
    <row r="529" spans="1:13" ht="13.5" customHeight="1" x14ac:dyDescent="0.2">
      <c r="A529" s="398" t="s">
        <v>294</v>
      </c>
      <c r="B529" s="399"/>
      <c r="C529" s="400"/>
      <c r="D529" s="84">
        <v>3000</v>
      </c>
      <c r="E529" s="243">
        <v>0</v>
      </c>
      <c r="F529" s="243">
        <v>3000</v>
      </c>
      <c r="G529" s="19">
        <f t="shared" si="105"/>
        <v>0</v>
      </c>
      <c r="H529" s="19">
        <v>0</v>
      </c>
    </row>
    <row r="530" spans="1:13" ht="13.5" customHeight="1" x14ac:dyDescent="0.2">
      <c r="B530" s="136">
        <v>3</v>
      </c>
      <c r="C530" s="135" t="s">
        <v>78</v>
      </c>
      <c r="D530" s="88">
        <f t="shared" si="117"/>
        <v>3000</v>
      </c>
      <c r="E530" s="245">
        <f t="shared" si="117"/>
        <v>0</v>
      </c>
      <c r="F530" s="245">
        <f t="shared" si="117"/>
        <v>3000</v>
      </c>
      <c r="G530" s="26">
        <f t="shared" si="105"/>
        <v>0</v>
      </c>
      <c r="H530" s="53">
        <f t="shared" ref="H530:H531" si="118">F530/D530*100</f>
        <v>100</v>
      </c>
    </row>
    <row r="531" spans="1:13" ht="13.5" customHeight="1" x14ac:dyDescent="0.2">
      <c r="B531" s="67">
        <v>37</v>
      </c>
      <c r="C531" s="32" t="s">
        <v>141</v>
      </c>
      <c r="D531" s="64">
        <f>SUM(D532:D532)</f>
        <v>3000</v>
      </c>
      <c r="E531" s="45">
        <f>SUM(E532:E532)</f>
        <v>0</v>
      </c>
      <c r="F531" s="45">
        <f>SUM(F532:F532)</f>
        <v>3000</v>
      </c>
      <c r="G531" s="26">
        <f t="shared" si="105"/>
        <v>0</v>
      </c>
      <c r="H531" s="53">
        <f t="shared" si="118"/>
        <v>100</v>
      </c>
    </row>
    <row r="532" spans="1:13" ht="13.5" customHeight="1" x14ac:dyDescent="0.2">
      <c r="B532" s="137">
        <v>372</v>
      </c>
      <c r="C532" s="139" t="s">
        <v>144</v>
      </c>
      <c r="D532" s="85">
        <v>3000</v>
      </c>
      <c r="E532" s="244">
        <v>0</v>
      </c>
      <c r="F532" s="244">
        <v>3000</v>
      </c>
      <c r="G532" s="26">
        <f t="shared" si="105"/>
        <v>0</v>
      </c>
      <c r="H532" s="53">
        <f>F532/D532*100</f>
        <v>100</v>
      </c>
    </row>
    <row r="533" spans="1:13" ht="14.1" customHeight="1" x14ac:dyDescent="0.2">
      <c r="A533" s="419" t="s">
        <v>177</v>
      </c>
      <c r="B533" s="420"/>
      <c r="C533" s="421"/>
      <c r="D533" s="92">
        <f t="shared" ref="D533:F533" si="119">D534</f>
        <v>1260</v>
      </c>
      <c r="E533" s="271">
        <f t="shared" si="119"/>
        <v>975</v>
      </c>
      <c r="F533" s="271">
        <f t="shared" si="119"/>
        <v>2235</v>
      </c>
      <c r="G533" s="101">
        <f t="shared" si="105"/>
        <v>77.38095238095238</v>
      </c>
      <c r="H533" s="16">
        <f>F533/D533*100</f>
        <v>177.38095238095238</v>
      </c>
      <c r="I533" s="27"/>
    </row>
    <row r="534" spans="1:13" ht="13.5" customHeight="1" x14ac:dyDescent="0.2">
      <c r="A534" s="416" t="s">
        <v>173</v>
      </c>
      <c r="B534" s="417"/>
      <c r="C534" s="418"/>
      <c r="D534" s="83">
        <f>D537</f>
        <v>1260</v>
      </c>
      <c r="E534" s="242">
        <f>E537</f>
        <v>975</v>
      </c>
      <c r="F534" s="242">
        <f>F537</f>
        <v>2235</v>
      </c>
      <c r="G534" s="18">
        <f t="shared" si="105"/>
        <v>77.38095238095238</v>
      </c>
      <c r="H534" s="18">
        <f>F534/D534*100</f>
        <v>177.38095238095238</v>
      </c>
      <c r="I534" s="27"/>
    </row>
    <row r="535" spans="1:13" ht="13.5" customHeight="1" x14ac:dyDescent="0.2">
      <c r="A535" s="406" t="s">
        <v>216</v>
      </c>
      <c r="B535" s="407"/>
      <c r="C535" s="408"/>
      <c r="D535" s="84">
        <v>0</v>
      </c>
      <c r="E535" s="243">
        <v>0</v>
      </c>
      <c r="F535" s="243">
        <v>0</v>
      </c>
      <c r="G535" s="19">
        <v>0</v>
      </c>
      <c r="H535" s="19">
        <v>0</v>
      </c>
      <c r="I535" s="27"/>
    </row>
    <row r="536" spans="1:13" ht="13.5" customHeight="1" x14ac:dyDescent="0.2">
      <c r="A536" s="398" t="s">
        <v>296</v>
      </c>
      <c r="B536" s="399"/>
      <c r="C536" s="400"/>
      <c r="D536" s="84">
        <v>1260</v>
      </c>
      <c r="E536" s="243">
        <v>975</v>
      </c>
      <c r="F536" s="243">
        <v>2235</v>
      </c>
      <c r="G536" s="19">
        <f t="shared" si="105"/>
        <v>77.38095238095238</v>
      </c>
      <c r="H536" s="19">
        <f>F536/D536*100</f>
        <v>177.38095238095238</v>
      </c>
      <c r="I536" s="27"/>
    </row>
    <row r="537" spans="1:13" ht="13.5" customHeight="1" x14ac:dyDescent="0.2">
      <c r="B537" s="136">
        <v>3</v>
      </c>
      <c r="C537" s="135" t="s">
        <v>78</v>
      </c>
      <c r="D537" s="219">
        <f>D538</f>
        <v>1260</v>
      </c>
      <c r="E537" s="245">
        <f>E538</f>
        <v>975</v>
      </c>
      <c r="F537" s="245">
        <f>F538</f>
        <v>2235</v>
      </c>
      <c r="G537" s="26">
        <f t="shared" si="105"/>
        <v>77.38095238095238</v>
      </c>
      <c r="H537" s="53">
        <f t="shared" ref="H537:H538" si="120">F537/D537*100</f>
        <v>177.38095238095238</v>
      </c>
      <c r="I537" s="27"/>
      <c r="J537" s="569"/>
      <c r="M537" s="467"/>
    </row>
    <row r="538" spans="1:13" ht="13.5" customHeight="1" x14ac:dyDescent="0.2">
      <c r="B538" s="67">
        <v>38</v>
      </c>
      <c r="C538" s="32" t="s">
        <v>82</v>
      </c>
      <c r="D538" s="64">
        <f>SUM(D539:D539)</f>
        <v>1260</v>
      </c>
      <c r="E538" s="45">
        <f>SUM(E539:E539)</f>
        <v>975</v>
      </c>
      <c r="F538" s="45">
        <f>SUM(F539:F539)</f>
        <v>2235</v>
      </c>
      <c r="G538" s="26">
        <f t="shared" si="105"/>
        <v>77.38095238095238</v>
      </c>
      <c r="H538" s="53">
        <f t="shared" si="120"/>
        <v>177.38095238095238</v>
      </c>
      <c r="I538" s="46"/>
      <c r="J538" s="570"/>
      <c r="M538" s="468"/>
    </row>
    <row r="539" spans="1:13" ht="13.5" customHeight="1" x14ac:dyDescent="0.2">
      <c r="B539" s="137">
        <v>381</v>
      </c>
      <c r="C539" s="139" t="s">
        <v>83</v>
      </c>
      <c r="D539" s="204">
        <v>1260</v>
      </c>
      <c r="E539" s="244">
        <v>975</v>
      </c>
      <c r="F539" s="244">
        <v>2235</v>
      </c>
      <c r="G539" s="26">
        <f t="shared" si="105"/>
        <v>77.38095238095238</v>
      </c>
      <c r="H539" s="53">
        <f>F539/D539*100</f>
        <v>177.38095238095238</v>
      </c>
      <c r="I539" s="27"/>
      <c r="J539" s="570"/>
      <c r="M539" s="468"/>
    </row>
    <row r="540" spans="1:13" ht="13.5" customHeight="1" x14ac:dyDescent="0.2">
      <c r="A540" s="451" t="s">
        <v>206</v>
      </c>
      <c r="B540" s="452"/>
      <c r="C540" s="453"/>
      <c r="D540" s="92">
        <f t="shared" ref="D540:F544" si="121">D541</f>
        <v>1800</v>
      </c>
      <c r="E540" s="263">
        <f t="shared" si="121"/>
        <v>0</v>
      </c>
      <c r="F540" s="263">
        <f t="shared" si="121"/>
        <v>1800</v>
      </c>
      <c r="G540" s="16">
        <f t="shared" si="105"/>
        <v>0</v>
      </c>
      <c r="H540" s="16">
        <f>F540/D540*100</f>
        <v>100</v>
      </c>
      <c r="J540" s="570"/>
      <c r="M540" s="468"/>
    </row>
    <row r="541" spans="1:13" ht="13.5" customHeight="1" x14ac:dyDescent="0.2">
      <c r="A541" s="417" t="s">
        <v>176</v>
      </c>
      <c r="B541" s="417"/>
      <c r="C541" s="565"/>
      <c r="D541" s="83">
        <f>D544</f>
        <v>1800</v>
      </c>
      <c r="E541" s="242">
        <f t="shared" si="121"/>
        <v>0</v>
      </c>
      <c r="F541" s="242">
        <f>F544</f>
        <v>1800</v>
      </c>
      <c r="G541" s="18">
        <f t="shared" si="105"/>
        <v>0</v>
      </c>
      <c r="H541" s="18">
        <f>F541/D541*100</f>
        <v>100</v>
      </c>
    </row>
    <row r="542" spans="1:13" ht="13.5" customHeight="1" x14ac:dyDescent="0.2">
      <c r="A542" s="406" t="s">
        <v>216</v>
      </c>
      <c r="B542" s="407"/>
      <c r="C542" s="408"/>
      <c r="D542" s="84">
        <v>0</v>
      </c>
      <c r="E542" s="243">
        <f>E544</f>
        <v>0</v>
      </c>
      <c r="F542" s="243">
        <v>0</v>
      </c>
      <c r="G542" s="19">
        <v>0</v>
      </c>
      <c r="H542" s="19">
        <v>0</v>
      </c>
    </row>
    <row r="543" spans="1:13" ht="13.5" customHeight="1" x14ac:dyDescent="0.2">
      <c r="A543" s="398" t="s">
        <v>294</v>
      </c>
      <c r="B543" s="399"/>
      <c r="C543" s="400"/>
      <c r="D543" s="84">
        <v>1800</v>
      </c>
      <c r="E543" s="243">
        <v>0</v>
      </c>
      <c r="F543" s="243">
        <v>1800</v>
      </c>
      <c r="G543" s="19">
        <f t="shared" si="105"/>
        <v>0</v>
      </c>
      <c r="H543" s="19">
        <f>F543/D543*100</f>
        <v>100</v>
      </c>
    </row>
    <row r="544" spans="1:13" ht="13.5" customHeight="1" x14ac:dyDescent="0.2">
      <c r="B544" s="136">
        <v>3</v>
      </c>
      <c r="C544" s="135" t="s">
        <v>78</v>
      </c>
      <c r="D544" s="88">
        <f t="shared" si="121"/>
        <v>1800</v>
      </c>
      <c r="E544" s="245">
        <f t="shared" si="121"/>
        <v>0</v>
      </c>
      <c r="F544" s="245">
        <f t="shared" si="121"/>
        <v>1800</v>
      </c>
      <c r="G544" s="26">
        <f t="shared" si="105"/>
        <v>0</v>
      </c>
      <c r="H544" s="53">
        <f t="shared" ref="H544:H545" si="122">F544/D544*100</f>
        <v>100</v>
      </c>
    </row>
    <row r="545" spans="1:9" ht="13.5" customHeight="1" x14ac:dyDescent="0.2">
      <c r="B545" s="67">
        <v>37</v>
      </c>
      <c r="C545" s="32" t="s">
        <v>141</v>
      </c>
      <c r="D545" s="64">
        <f>SUM(D546:D546)</f>
        <v>1800</v>
      </c>
      <c r="E545" s="45">
        <f>SUM(E546:E546)</f>
        <v>0</v>
      </c>
      <c r="F545" s="45">
        <f>SUM(F546:F546)</f>
        <v>1800</v>
      </c>
      <c r="G545" s="26">
        <f t="shared" si="105"/>
        <v>0</v>
      </c>
      <c r="H545" s="53">
        <f t="shared" si="122"/>
        <v>100</v>
      </c>
    </row>
    <row r="546" spans="1:9" ht="13.5" customHeight="1" x14ac:dyDescent="0.2">
      <c r="B546" s="68">
        <v>372</v>
      </c>
      <c r="C546" s="34" t="s">
        <v>144</v>
      </c>
      <c r="D546" s="85">
        <v>1800</v>
      </c>
      <c r="E546" s="244">
        <v>0</v>
      </c>
      <c r="F546" s="244">
        <v>1800</v>
      </c>
      <c r="G546" s="26">
        <f t="shared" ref="G546:G560" si="123">E546/D546*100</f>
        <v>0</v>
      </c>
      <c r="H546" s="53">
        <f t="shared" ref="H546:H551" si="124">F546/D546*100</f>
        <v>100</v>
      </c>
    </row>
    <row r="547" spans="1:9" ht="16.5" customHeight="1" x14ac:dyDescent="0.2">
      <c r="A547" s="469" t="s">
        <v>231</v>
      </c>
      <c r="B547" s="469"/>
      <c r="C547" s="470"/>
      <c r="D547" s="63">
        <f>D548</f>
        <v>87500</v>
      </c>
      <c r="E547" s="272">
        <f>SUM(E571,E548)</f>
        <v>0</v>
      </c>
      <c r="F547" s="272">
        <f>SUM(F571,F548)</f>
        <v>93500</v>
      </c>
      <c r="G547" s="59"/>
      <c r="H547" s="53">
        <f t="shared" si="124"/>
        <v>106.85714285714285</v>
      </c>
    </row>
    <row r="548" spans="1:9" ht="21.75" customHeight="1" x14ac:dyDescent="0.2">
      <c r="A548" s="471" t="s">
        <v>178</v>
      </c>
      <c r="B548" s="472"/>
      <c r="C548" s="473"/>
      <c r="D548" s="81">
        <f>SUM(,D549,D563)</f>
        <v>87500</v>
      </c>
      <c r="E548" s="240">
        <f>SUM(,E549,E563)</f>
        <v>0</v>
      </c>
      <c r="F548" s="240">
        <f>SUM(F549,F563)</f>
        <v>87500</v>
      </c>
      <c r="G548" s="65">
        <f t="shared" si="123"/>
        <v>0</v>
      </c>
      <c r="H548" s="65">
        <f t="shared" si="124"/>
        <v>100</v>
      </c>
      <c r="I548" s="27"/>
    </row>
    <row r="549" spans="1:9" ht="13.5" customHeight="1" x14ac:dyDescent="0.2">
      <c r="A549" s="451" t="s">
        <v>180</v>
      </c>
      <c r="B549" s="452"/>
      <c r="C549" s="453"/>
      <c r="D549" s="82">
        <f>D550</f>
        <v>87500</v>
      </c>
      <c r="E549" s="241">
        <f>E550</f>
        <v>0</v>
      </c>
      <c r="F549" s="241">
        <f>F550</f>
        <v>87500</v>
      </c>
      <c r="G549" s="16">
        <f t="shared" si="123"/>
        <v>0</v>
      </c>
      <c r="H549" s="16">
        <f t="shared" si="124"/>
        <v>100</v>
      </c>
    </row>
    <row r="550" spans="1:9" ht="13.5" customHeight="1" x14ac:dyDescent="0.2">
      <c r="A550" s="416" t="s">
        <v>179</v>
      </c>
      <c r="B550" s="417"/>
      <c r="C550" s="418"/>
      <c r="D550" s="83">
        <f>SUM(D555,D558)</f>
        <v>87500</v>
      </c>
      <c r="E550" s="257">
        <f>SUM(E555,E558)</f>
        <v>0</v>
      </c>
      <c r="F550" s="257">
        <f>SUM(F555,F558)</f>
        <v>87500</v>
      </c>
      <c r="G550" s="18">
        <f t="shared" si="123"/>
        <v>0</v>
      </c>
      <c r="H550" s="18">
        <f t="shared" si="124"/>
        <v>100</v>
      </c>
    </row>
    <row r="551" spans="1:9" ht="13.5" customHeight="1" x14ac:dyDescent="0.2">
      <c r="A551" s="398" t="s">
        <v>275</v>
      </c>
      <c r="B551" s="399"/>
      <c r="C551" s="400"/>
      <c r="D551" s="84">
        <v>87500</v>
      </c>
      <c r="E551" s="243">
        <v>0</v>
      </c>
      <c r="F551" s="243">
        <v>87500</v>
      </c>
      <c r="G551" s="19">
        <f t="shared" si="123"/>
        <v>0</v>
      </c>
      <c r="H551" s="19">
        <f t="shared" si="124"/>
        <v>100</v>
      </c>
    </row>
    <row r="552" spans="1:9" ht="13.5" customHeight="1" x14ac:dyDescent="0.2">
      <c r="A552" s="422" t="s">
        <v>276</v>
      </c>
      <c r="B552" s="423"/>
      <c r="C552" s="424"/>
      <c r="D552" s="84">
        <v>0</v>
      </c>
      <c r="E552" s="243">
        <v>0</v>
      </c>
      <c r="F552" s="243">
        <v>0</v>
      </c>
      <c r="G552" s="19">
        <v>0</v>
      </c>
      <c r="H552" s="19">
        <v>0</v>
      </c>
    </row>
    <row r="553" spans="1:9" ht="13.5" customHeight="1" x14ac:dyDescent="0.2">
      <c r="A553" s="438" t="s">
        <v>260</v>
      </c>
      <c r="B553" s="439"/>
      <c r="C553" s="440"/>
      <c r="D553" s="159">
        <v>0</v>
      </c>
      <c r="E553" s="278">
        <v>0</v>
      </c>
      <c r="F553" s="278">
        <v>0</v>
      </c>
      <c r="G553" s="19">
        <v>0</v>
      </c>
      <c r="H553" s="19">
        <v>0</v>
      </c>
    </row>
    <row r="554" spans="1:9" ht="13.5" customHeight="1" x14ac:dyDescent="0.2">
      <c r="A554" s="482" t="s">
        <v>261</v>
      </c>
      <c r="B554" s="415"/>
      <c r="C554" s="483"/>
      <c r="D554" s="159">
        <v>0</v>
      </c>
      <c r="E554" s="278">
        <v>0</v>
      </c>
      <c r="F554" s="278">
        <v>0</v>
      </c>
      <c r="G554" s="19">
        <v>0</v>
      </c>
      <c r="H554" s="19">
        <v>0</v>
      </c>
    </row>
    <row r="555" spans="1:9" ht="13.5" customHeight="1" x14ac:dyDescent="0.2">
      <c r="A555" s="158"/>
      <c r="B555" s="134">
        <v>3</v>
      </c>
      <c r="C555" s="135" t="s">
        <v>78</v>
      </c>
      <c r="D555" s="222">
        <f t="shared" ref="D555:F556" si="125">D556</f>
        <v>2500</v>
      </c>
      <c r="E555" s="265">
        <f t="shared" si="125"/>
        <v>0</v>
      </c>
      <c r="F555" s="265">
        <f t="shared" si="125"/>
        <v>2500</v>
      </c>
      <c r="G555" s="160">
        <f t="shared" ref="G555:G557" si="126">E555/D555*100</f>
        <v>0</v>
      </c>
      <c r="H555" s="53">
        <f t="shared" ref="H555:H556" si="127">F555/D555*100</f>
        <v>100</v>
      </c>
    </row>
    <row r="556" spans="1:9" ht="13.5" customHeight="1" x14ac:dyDescent="0.2">
      <c r="A556" s="158"/>
      <c r="B556" s="20">
        <v>32</v>
      </c>
      <c r="C556" s="32" t="s">
        <v>79</v>
      </c>
      <c r="D556" s="222">
        <f t="shared" si="125"/>
        <v>2500</v>
      </c>
      <c r="E556" s="265">
        <f t="shared" si="125"/>
        <v>0</v>
      </c>
      <c r="F556" s="265">
        <f t="shared" si="125"/>
        <v>2500</v>
      </c>
      <c r="G556" s="160">
        <f t="shared" si="126"/>
        <v>0</v>
      </c>
      <c r="H556" s="53">
        <f t="shared" si="127"/>
        <v>100</v>
      </c>
    </row>
    <row r="557" spans="1:9" ht="13.5" customHeight="1" x14ac:dyDescent="0.2">
      <c r="A557" s="158"/>
      <c r="B557" s="21">
        <v>323</v>
      </c>
      <c r="C557" s="38" t="s">
        <v>283</v>
      </c>
      <c r="D557" s="218">
        <v>2500</v>
      </c>
      <c r="E557" s="266">
        <v>0</v>
      </c>
      <c r="F557" s="266">
        <v>2500</v>
      </c>
      <c r="G557" s="160">
        <f t="shared" si="126"/>
        <v>0</v>
      </c>
      <c r="H557" s="53">
        <f>F557/D557*100</f>
        <v>100</v>
      </c>
    </row>
    <row r="558" spans="1:9" ht="13.5" customHeight="1" x14ac:dyDescent="0.2">
      <c r="B558" s="155">
        <v>4</v>
      </c>
      <c r="C558" s="156" t="s">
        <v>168</v>
      </c>
      <c r="D558" s="223">
        <f>D559</f>
        <v>85000</v>
      </c>
      <c r="E558" s="279">
        <f>E559</f>
        <v>0</v>
      </c>
      <c r="F558" s="279">
        <f>F559</f>
        <v>85000</v>
      </c>
      <c r="G558" s="160">
        <f t="shared" si="123"/>
        <v>0</v>
      </c>
      <c r="H558" s="53">
        <f>F558/D558*100</f>
        <v>100</v>
      </c>
    </row>
    <row r="559" spans="1:9" ht="13.5" customHeight="1" x14ac:dyDescent="0.2">
      <c r="B559" s="134">
        <v>42</v>
      </c>
      <c r="C559" s="135" t="s">
        <v>169</v>
      </c>
      <c r="D559" s="64">
        <f>SUM(D560,D561,D562)</f>
        <v>85000</v>
      </c>
      <c r="E559" s="45">
        <f>SUM(E560:E560)</f>
        <v>0</v>
      </c>
      <c r="F559" s="45">
        <f>SUM(F560,F561)</f>
        <v>85000</v>
      </c>
      <c r="G559" s="26">
        <f t="shared" si="123"/>
        <v>0</v>
      </c>
      <c r="H559" s="53">
        <f t="shared" ref="H559:H560" si="128">F559/D559*100</f>
        <v>100</v>
      </c>
    </row>
    <row r="560" spans="1:9" ht="13.5" customHeight="1" x14ac:dyDescent="0.2">
      <c r="B560" s="23">
        <v>421</v>
      </c>
      <c r="C560" s="34" t="s">
        <v>112</v>
      </c>
      <c r="D560" s="217">
        <v>63000</v>
      </c>
      <c r="E560" s="244">
        <v>0</v>
      </c>
      <c r="F560" s="244">
        <v>63000</v>
      </c>
      <c r="G560" s="26">
        <f t="shared" si="123"/>
        <v>0</v>
      </c>
      <c r="H560" s="53">
        <f t="shared" si="128"/>
        <v>100</v>
      </c>
    </row>
    <row r="561" spans="1:13" ht="13.5" customHeight="1" x14ac:dyDescent="0.2">
      <c r="B561" s="149">
        <v>422</v>
      </c>
      <c r="C561" s="140" t="s">
        <v>200</v>
      </c>
      <c r="D561" s="217">
        <v>22000</v>
      </c>
      <c r="E561" s="244">
        <v>0</v>
      </c>
      <c r="F561" s="244">
        <v>22000</v>
      </c>
      <c r="G561" s="160">
        <v>0</v>
      </c>
      <c r="H561" s="53">
        <f>F561/D561*100</f>
        <v>100</v>
      </c>
    </row>
    <row r="562" spans="1:13" ht="13.5" customHeight="1" x14ac:dyDescent="0.2">
      <c r="B562" s="149">
        <v>426</v>
      </c>
      <c r="C562" s="140" t="s">
        <v>237</v>
      </c>
      <c r="D562" s="85">
        <v>0</v>
      </c>
      <c r="E562" s="245">
        <v>0</v>
      </c>
      <c r="F562" s="245">
        <v>0</v>
      </c>
      <c r="G562" s="160">
        <v>0</v>
      </c>
      <c r="H562" s="53">
        <v>0</v>
      </c>
    </row>
    <row r="563" spans="1:13" ht="23.25" customHeight="1" x14ac:dyDescent="0.2">
      <c r="A563" s="401" t="s">
        <v>278</v>
      </c>
      <c r="B563" s="401"/>
      <c r="C563" s="401"/>
      <c r="D563" s="82">
        <f t="shared" ref="D563:F567" si="129">D564</f>
        <v>0</v>
      </c>
      <c r="E563" s="250">
        <f t="shared" si="129"/>
        <v>0</v>
      </c>
      <c r="F563" s="250">
        <f t="shared" si="129"/>
        <v>0</v>
      </c>
      <c r="G563" s="16">
        <v>0</v>
      </c>
      <c r="H563" s="16">
        <v>0</v>
      </c>
    </row>
    <row r="564" spans="1:13" ht="13.5" customHeight="1" x14ac:dyDescent="0.2">
      <c r="A564" s="463" t="s">
        <v>179</v>
      </c>
      <c r="B564" s="463"/>
      <c r="C564" s="463"/>
      <c r="D564" s="83">
        <f>D567</f>
        <v>0</v>
      </c>
      <c r="E564" s="242">
        <f t="shared" si="129"/>
        <v>0</v>
      </c>
      <c r="F564" s="242">
        <f t="shared" si="129"/>
        <v>0</v>
      </c>
      <c r="G564" s="18">
        <v>0</v>
      </c>
      <c r="H564" s="18">
        <v>0</v>
      </c>
    </row>
    <row r="565" spans="1:13" ht="13.5" customHeight="1" x14ac:dyDescent="0.2">
      <c r="A565" s="398" t="s">
        <v>294</v>
      </c>
      <c r="B565" s="399"/>
      <c r="C565" s="405"/>
      <c r="D565" s="84">
        <v>0</v>
      </c>
      <c r="E565" s="243">
        <f>E567</f>
        <v>0</v>
      </c>
      <c r="F565" s="243">
        <f>F567</f>
        <v>0</v>
      </c>
      <c r="G565" s="19">
        <v>0</v>
      </c>
      <c r="H565" s="19">
        <v>0</v>
      </c>
    </row>
    <row r="566" spans="1:13" ht="13.5" customHeight="1" x14ac:dyDescent="0.2">
      <c r="A566" s="406" t="s">
        <v>216</v>
      </c>
      <c r="B566" s="407"/>
      <c r="C566" s="408"/>
      <c r="D566" s="84">
        <v>0</v>
      </c>
      <c r="E566" s="243">
        <v>0</v>
      </c>
      <c r="F566" s="243">
        <v>0</v>
      </c>
      <c r="G566" s="19">
        <v>0</v>
      </c>
      <c r="H566" s="19">
        <v>0</v>
      </c>
    </row>
    <row r="567" spans="1:13" ht="13.5" customHeight="1" x14ac:dyDescent="0.2">
      <c r="B567" s="136">
        <v>3</v>
      </c>
      <c r="C567" s="135" t="s">
        <v>78</v>
      </c>
      <c r="D567" s="88">
        <f t="shared" si="129"/>
        <v>0</v>
      </c>
      <c r="E567" s="245">
        <f t="shared" si="129"/>
        <v>0</v>
      </c>
      <c r="F567" s="245">
        <f t="shared" si="129"/>
        <v>0</v>
      </c>
      <c r="G567" s="26">
        <v>0</v>
      </c>
      <c r="H567" s="53">
        <v>0</v>
      </c>
    </row>
    <row r="568" spans="1:13" ht="13.5" customHeight="1" x14ac:dyDescent="0.2">
      <c r="B568" s="67">
        <v>36</v>
      </c>
      <c r="C568" s="32" t="s">
        <v>122</v>
      </c>
      <c r="D568" s="64">
        <f>SUM(D569:D569)</f>
        <v>0</v>
      </c>
      <c r="E568" s="45">
        <f>SUM(E569:E569)</f>
        <v>0</v>
      </c>
      <c r="F568" s="45">
        <f>SUM(F569:F569)</f>
        <v>0</v>
      </c>
      <c r="G568" s="26">
        <v>0</v>
      </c>
      <c r="H568" s="53">
        <v>0</v>
      </c>
    </row>
    <row r="569" spans="1:13" ht="13.5" customHeight="1" x14ac:dyDescent="0.2">
      <c r="B569" s="137">
        <v>366</v>
      </c>
      <c r="C569" s="139" t="s">
        <v>181</v>
      </c>
      <c r="D569" s="85">
        <v>0</v>
      </c>
      <c r="E569" s="244">
        <v>0</v>
      </c>
      <c r="F569" s="244">
        <v>0</v>
      </c>
      <c r="G569" s="26">
        <v>0</v>
      </c>
      <c r="H569" s="53">
        <v>0</v>
      </c>
    </row>
    <row r="570" spans="1:13" s="60" customFormat="1" ht="13.5" customHeight="1" x14ac:dyDescent="0.2">
      <c r="A570" s="558" t="s">
        <v>232</v>
      </c>
      <c r="B570" s="558"/>
      <c r="C570" s="558"/>
      <c r="D570" s="88">
        <v>0</v>
      </c>
      <c r="E570" s="245">
        <v>0</v>
      </c>
      <c r="F570" s="245">
        <v>0</v>
      </c>
      <c r="G570" s="59">
        <v>0</v>
      </c>
      <c r="H570" s="53">
        <v>0</v>
      </c>
    </row>
    <row r="571" spans="1:13" ht="18" customHeight="1" x14ac:dyDescent="0.2">
      <c r="A571" s="559" t="s">
        <v>205</v>
      </c>
      <c r="B571" s="559"/>
      <c r="C571" s="559"/>
      <c r="D571" s="81">
        <f t="shared" ref="D571:F576" si="130">D572</f>
        <v>6000</v>
      </c>
      <c r="E571" s="240">
        <f t="shared" si="130"/>
        <v>0</v>
      </c>
      <c r="F571" s="240">
        <f t="shared" si="130"/>
        <v>6000</v>
      </c>
      <c r="G571" s="65">
        <v>0</v>
      </c>
      <c r="H571" s="65">
        <f>F571/D571*100</f>
        <v>100</v>
      </c>
    </row>
    <row r="572" spans="1:13" ht="13.5" customHeight="1" x14ac:dyDescent="0.2">
      <c r="A572" s="560" t="s">
        <v>197</v>
      </c>
      <c r="B572" s="560"/>
      <c r="C572" s="561"/>
      <c r="D572" s="82">
        <f t="shared" si="130"/>
        <v>6000</v>
      </c>
      <c r="E572" s="241">
        <f t="shared" si="130"/>
        <v>0</v>
      </c>
      <c r="F572" s="241">
        <f t="shared" si="130"/>
        <v>6000</v>
      </c>
      <c r="G572" s="16">
        <v>0</v>
      </c>
      <c r="H572" s="16">
        <f>F572/D572*100</f>
        <v>100</v>
      </c>
      <c r="J572" s="147"/>
      <c r="K572" s="147"/>
      <c r="L572" s="147"/>
      <c r="M572" s="147"/>
    </row>
    <row r="573" spans="1:13" ht="13.5" customHeight="1" x14ac:dyDescent="0.2">
      <c r="A573" s="562" t="s">
        <v>196</v>
      </c>
      <c r="B573" s="562"/>
      <c r="C573" s="563"/>
      <c r="D573" s="83">
        <f>D576</f>
        <v>6000</v>
      </c>
      <c r="E573" s="242">
        <f t="shared" si="130"/>
        <v>0</v>
      </c>
      <c r="F573" s="242">
        <f t="shared" si="130"/>
        <v>6000</v>
      </c>
      <c r="G573" s="18">
        <v>0</v>
      </c>
      <c r="H573" s="18">
        <f>F573/D573*100</f>
        <v>100</v>
      </c>
    </row>
    <row r="574" spans="1:13" ht="13.5" customHeight="1" x14ac:dyDescent="0.2">
      <c r="A574" s="398" t="s">
        <v>294</v>
      </c>
      <c r="B574" s="399"/>
      <c r="C574" s="405"/>
      <c r="D574" s="84">
        <v>6000</v>
      </c>
      <c r="E574" s="243">
        <f>E576</f>
        <v>0</v>
      </c>
      <c r="F574" s="243">
        <f>F576</f>
        <v>6000</v>
      </c>
      <c r="G574" s="19">
        <f t="shared" ref="G574" si="131">E574/D574*100</f>
        <v>0</v>
      </c>
      <c r="H574" s="19">
        <f>F574/D574*100</f>
        <v>100</v>
      </c>
    </row>
    <row r="575" spans="1:13" ht="13.5" customHeight="1" x14ac:dyDescent="0.2">
      <c r="A575" s="406" t="s">
        <v>216</v>
      </c>
      <c r="B575" s="407"/>
      <c r="C575" s="408"/>
      <c r="D575" s="84">
        <v>0</v>
      </c>
      <c r="E575" s="243">
        <v>0</v>
      </c>
      <c r="F575" s="243">
        <v>0</v>
      </c>
      <c r="G575" s="19">
        <v>0</v>
      </c>
      <c r="H575" s="19">
        <v>0</v>
      </c>
    </row>
    <row r="576" spans="1:13" ht="13.5" customHeight="1" x14ac:dyDescent="0.2">
      <c r="B576" s="136">
        <v>4</v>
      </c>
      <c r="C576" s="135" t="s">
        <v>168</v>
      </c>
      <c r="D576" s="88">
        <f t="shared" si="130"/>
        <v>6000</v>
      </c>
      <c r="E576" s="245">
        <f t="shared" si="130"/>
        <v>0</v>
      </c>
      <c r="F576" s="245">
        <f t="shared" si="130"/>
        <v>6000</v>
      </c>
      <c r="G576" s="26">
        <v>0</v>
      </c>
      <c r="H576" s="53">
        <f t="shared" ref="H576" si="132">F576/D576*100</f>
        <v>100</v>
      </c>
    </row>
    <row r="577" spans="1:9" s="27" customFormat="1" ht="13.5" customHeight="1" x14ac:dyDescent="0.2">
      <c r="B577" s="73">
        <v>42</v>
      </c>
      <c r="C577" s="39" t="s">
        <v>169</v>
      </c>
      <c r="D577" s="64">
        <f>SUM(D578:D578)</f>
        <v>6000</v>
      </c>
      <c r="E577" s="45">
        <f>SUM(E578:E578)</f>
        <v>0</v>
      </c>
      <c r="F577" s="45">
        <f>SUM(F578:F578)</f>
        <v>6000</v>
      </c>
      <c r="G577" s="26">
        <v>0</v>
      </c>
      <c r="H577" s="53">
        <f>F577/D577*100</f>
        <v>100</v>
      </c>
    </row>
    <row r="578" spans="1:9" ht="13.5" customHeight="1" x14ac:dyDescent="0.2">
      <c r="B578" s="68">
        <v>426</v>
      </c>
      <c r="C578" s="38" t="s">
        <v>195</v>
      </c>
      <c r="D578" s="204">
        <v>6000</v>
      </c>
      <c r="E578" s="244">
        <v>0</v>
      </c>
      <c r="F578" s="244">
        <v>6000</v>
      </c>
      <c r="G578" s="26">
        <v>0</v>
      </c>
      <c r="H578" s="53">
        <f>F578/D578*100</f>
        <v>100</v>
      </c>
      <c r="I578" s="147"/>
    </row>
    <row r="579" spans="1:9" ht="13.5" customHeight="1" x14ac:dyDescent="0.2">
      <c r="B579" s="106"/>
      <c r="C579" s="107"/>
      <c r="D579" s="96"/>
      <c r="E579" s="280"/>
      <c r="F579" s="280"/>
      <c r="G579" s="108"/>
      <c r="H579" s="108"/>
    </row>
    <row r="580" spans="1:9" ht="13.5" customHeight="1" x14ac:dyDescent="0.2">
      <c r="B580" s="106"/>
      <c r="C580" s="107"/>
      <c r="D580" s="96"/>
      <c r="E580" s="280"/>
      <c r="F580" s="280"/>
      <c r="G580" s="108"/>
      <c r="H580" s="108"/>
    </row>
    <row r="581" spans="1:9" ht="13.5" customHeight="1" x14ac:dyDescent="0.2">
      <c r="A581" s="568" t="s">
        <v>325</v>
      </c>
      <c r="B581" s="568"/>
      <c r="C581" s="568"/>
      <c r="D581" s="568"/>
      <c r="E581" s="568"/>
      <c r="F581" s="568"/>
      <c r="G581" s="568"/>
      <c r="H581" s="568"/>
    </row>
    <row r="582" spans="1:9" ht="24.75" customHeight="1" x14ac:dyDescent="0.2">
      <c r="A582" s="459" t="s">
        <v>326</v>
      </c>
      <c r="B582" s="459"/>
      <c r="C582" s="459"/>
      <c r="D582" s="459"/>
      <c r="E582" s="459"/>
      <c r="F582" s="459"/>
      <c r="G582" s="459"/>
      <c r="H582" s="459"/>
    </row>
    <row r="583" spans="1:9" ht="12" customHeight="1" x14ac:dyDescent="0.2">
      <c r="A583" s="122"/>
      <c r="B583" s="459"/>
      <c r="C583" s="459"/>
      <c r="D583" s="459"/>
      <c r="E583" s="459"/>
      <c r="F583" s="459"/>
      <c r="G583" s="459"/>
      <c r="H583" s="459"/>
    </row>
    <row r="584" spans="1:9" ht="13.5" customHeight="1" x14ac:dyDescent="0.2">
      <c r="A584" s="458" t="s">
        <v>327</v>
      </c>
      <c r="B584" s="458"/>
      <c r="C584" s="458"/>
      <c r="D584" s="458"/>
      <c r="E584" s="458"/>
      <c r="F584" s="458"/>
      <c r="G584" s="458"/>
      <c r="H584" s="458"/>
    </row>
    <row r="585" spans="1:9" ht="13.5" customHeight="1" x14ac:dyDescent="0.2">
      <c r="A585" s="456" t="s">
        <v>330</v>
      </c>
      <c r="B585" s="456"/>
      <c r="C585" s="456"/>
      <c r="D585" s="456"/>
      <c r="E585" s="456"/>
      <c r="F585" s="456"/>
      <c r="H585" s="108"/>
    </row>
    <row r="586" spans="1:9" ht="13.5" customHeight="1" x14ac:dyDescent="0.2">
      <c r="A586" s="564"/>
      <c r="B586" s="564"/>
      <c r="C586" s="564"/>
      <c r="D586"/>
      <c r="H586" s="108"/>
    </row>
    <row r="587" spans="1:9" ht="13.5" customHeight="1" x14ac:dyDescent="0.2">
      <c r="A587" s="124"/>
      <c r="B587" s="124"/>
      <c r="C587" s="124"/>
      <c r="D587"/>
      <c r="H587" s="108"/>
    </row>
    <row r="588" spans="1:9" ht="13.5" customHeight="1" x14ac:dyDescent="0.2">
      <c r="A588" s="124"/>
      <c r="B588" s="124"/>
      <c r="C588" s="124"/>
      <c r="D588"/>
      <c r="H588" s="108"/>
    </row>
    <row r="589" spans="1:9" ht="13.5" customHeight="1" x14ac:dyDescent="0.2">
      <c r="A589" s="124"/>
      <c r="B589" s="124"/>
      <c r="C589" s="124"/>
      <c r="D589"/>
      <c r="H589" s="108"/>
    </row>
    <row r="590" spans="1:9" ht="13.5" customHeight="1" x14ac:dyDescent="0.2">
      <c r="A590" s="474" t="s">
        <v>263</v>
      </c>
      <c r="B590" s="474"/>
      <c r="C590" s="474"/>
      <c r="D590" s="474"/>
      <c r="E590" s="474"/>
      <c r="F590" s="474"/>
      <c r="G590" s="474"/>
      <c r="H590" s="474"/>
    </row>
    <row r="591" spans="1:9" ht="13.5" customHeight="1" x14ac:dyDescent="0.2">
      <c r="A591" s="454" t="s">
        <v>264</v>
      </c>
      <c r="B591" s="454"/>
      <c r="C591" s="454"/>
      <c r="D591" s="454"/>
      <c r="E591" s="454"/>
      <c r="F591" s="454"/>
      <c r="G591" s="454"/>
      <c r="H591" s="454"/>
    </row>
    <row r="592" spans="1:9" ht="13.5" customHeight="1" x14ac:dyDescent="0.2">
      <c r="A592" s="455" t="s">
        <v>209</v>
      </c>
      <c r="B592" s="455"/>
      <c r="C592" s="455"/>
      <c r="D592" s="455"/>
      <c r="E592" s="455"/>
      <c r="F592" s="455"/>
      <c r="G592" s="455"/>
      <c r="H592" s="455"/>
    </row>
    <row r="593" spans="1:8" ht="13.5" customHeight="1" x14ac:dyDescent="0.2">
      <c r="A593" s="455" t="s">
        <v>328</v>
      </c>
      <c r="B593" s="455"/>
      <c r="C593" s="455"/>
      <c r="D593" s="455"/>
      <c r="E593" s="455"/>
      <c r="F593" s="455"/>
      <c r="G593" s="455"/>
      <c r="H593" s="455"/>
    </row>
    <row r="594" spans="1:8" ht="13.5" customHeight="1" x14ac:dyDescent="0.2">
      <c r="A594" s="126"/>
      <c r="B594" s="126"/>
      <c r="C594" s="126"/>
      <c r="D594" s="126"/>
      <c r="E594" s="281"/>
      <c r="F594" s="281"/>
      <c r="G594" s="126"/>
      <c r="H594" s="126"/>
    </row>
    <row r="595" spans="1:8" ht="13.5" customHeight="1" x14ac:dyDescent="0.2">
      <c r="B595" s="575" t="s">
        <v>334</v>
      </c>
      <c r="C595" s="575"/>
      <c r="D595"/>
      <c r="H595" s="108"/>
    </row>
    <row r="596" spans="1:8" ht="13.5" customHeight="1" x14ac:dyDescent="0.2">
      <c r="B596" s="465" t="s">
        <v>333</v>
      </c>
      <c r="C596" s="465"/>
      <c r="D596"/>
      <c r="H596" s="108"/>
    </row>
    <row r="597" spans="1:8" ht="13.5" customHeight="1" x14ac:dyDescent="0.2">
      <c r="B597" s="466" t="s">
        <v>331</v>
      </c>
      <c r="C597" s="466"/>
      <c r="D597"/>
      <c r="H597" s="108"/>
    </row>
    <row r="598" spans="1:8" ht="12" customHeight="1" x14ac:dyDescent="0.2">
      <c r="B598" s="125"/>
      <c r="D598"/>
      <c r="H598" s="108"/>
    </row>
    <row r="599" spans="1:8" ht="14.25" customHeight="1" x14ac:dyDescent="0.2">
      <c r="A599" s="536" t="s">
        <v>265</v>
      </c>
      <c r="B599" s="536"/>
      <c r="C599" s="536"/>
      <c r="D599" s="536"/>
      <c r="E599" s="536"/>
      <c r="F599" s="536"/>
      <c r="G599" s="536"/>
      <c r="H599" s="536"/>
    </row>
    <row r="600" spans="1:8" ht="13.5" customHeight="1" x14ac:dyDescent="0.2">
      <c r="A600" s="464" t="s">
        <v>335</v>
      </c>
      <c r="B600" s="464"/>
      <c r="C600" s="464"/>
      <c r="D600" s="464"/>
      <c r="E600" s="464"/>
      <c r="F600" s="464"/>
      <c r="G600" s="464"/>
      <c r="H600" s="464"/>
    </row>
    <row r="601" spans="1:8" ht="13.5" customHeight="1" x14ac:dyDescent="0.2">
      <c r="A601" s="127"/>
      <c r="B601" s="127"/>
      <c r="C601" s="127"/>
      <c r="D601" s="127"/>
      <c r="E601" s="232"/>
      <c r="F601" s="232"/>
      <c r="G601" s="127"/>
      <c r="H601" s="127"/>
    </row>
    <row r="602" spans="1:8" ht="12" customHeight="1" x14ac:dyDescent="0.2">
      <c r="A602" s="127"/>
      <c r="B602" s="127"/>
      <c r="C602" s="127"/>
      <c r="D602" s="127"/>
      <c r="E602" s="232"/>
      <c r="F602" s="232"/>
      <c r="G602" s="127"/>
      <c r="H602" s="127"/>
    </row>
    <row r="603" spans="1:8" ht="12" customHeight="1" x14ac:dyDescent="0.2">
      <c r="A603" s="127"/>
      <c r="B603" s="127"/>
      <c r="C603" s="127"/>
      <c r="D603" s="127"/>
      <c r="E603" s="232"/>
      <c r="F603" s="232"/>
      <c r="G603" s="127"/>
      <c r="H603" s="127"/>
    </row>
    <row r="604" spans="1:8" ht="12" customHeight="1" x14ac:dyDescent="0.2">
      <c r="A604" s="127"/>
      <c r="B604" s="127"/>
      <c r="C604" s="127"/>
      <c r="D604" s="127"/>
      <c r="E604" s="232"/>
      <c r="F604" s="232"/>
      <c r="G604" s="127"/>
      <c r="H604" s="127"/>
    </row>
    <row r="605" spans="1:8" ht="12" customHeight="1" x14ac:dyDescent="0.2">
      <c r="A605" s="127"/>
      <c r="B605" s="127"/>
      <c r="C605" s="127"/>
      <c r="D605" s="127"/>
      <c r="E605" s="232"/>
      <c r="F605" s="232"/>
      <c r="G605" s="127"/>
      <c r="H605" s="127"/>
    </row>
    <row r="606" spans="1:8" ht="12" customHeight="1" x14ac:dyDescent="0.2">
      <c r="A606" s="127"/>
      <c r="B606" s="127"/>
      <c r="C606" s="127"/>
      <c r="D606" s="127"/>
      <c r="E606" s="232"/>
      <c r="F606" s="232"/>
      <c r="G606" s="127"/>
      <c r="H606" s="127"/>
    </row>
    <row r="607" spans="1:8" ht="12" customHeight="1" x14ac:dyDescent="0.2">
      <c r="A607" s="127"/>
      <c r="B607" s="127"/>
      <c r="C607" s="127"/>
      <c r="D607" s="127"/>
      <c r="E607" s="232"/>
      <c r="F607" s="232"/>
      <c r="G607" s="127"/>
      <c r="H607" s="127"/>
    </row>
    <row r="608" spans="1:8" ht="12" customHeight="1" x14ac:dyDescent="0.2">
      <c r="A608" s="127"/>
      <c r="B608" s="127"/>
      <c r="C608" s="127"/>
      <c r="D608" s="127"/>
      <c r="E608" s="232"/>
      <c r="F608" s="232"/>
      <c r="G608" s="127"/>
      <c r="H608" s="127"/>
    </row>
    <row r="609" spans="1:8" ht="12" customHeight="1" x14ac:dyDescent="0.2">
      <c r="A609" s="127"/>
      <c r="B609" s="127"/>
      <c r="C609" s="127"/>
      <c r="D609" s="127"/>
      <c r="E609" s="232"/>
      <c r="F609" s="232"/>
      <c r="G609" s="127"/>
      <c r="H609" s="127"/>
    </row>
    <row r="610" spans="1:8" ht="12" customHeight="1" x14ac:dyDescent="0.2">
      <c r="A610" s="127"/>
      <c r="B610" s="127"/>
      <c r="C610" s="127"/>
      <c r="D610" s="127"/>
      <c r="E610" s="232"/>
      <c r="F610" s="232"/>
      <c r="G610" s="127"/>
      <c r="H610" s="127"/>
    </row>
    <row r="611" spans="1:8" ht="12" customHeight="1" x14ac:dyDescent="0.2">
      <c r="A611" s="127"/>
      <c r="B611" s="127"/>
      <c r="C611" s="127"/>
      <c r="D611" s="127"/>
      <c r="E611" s="232"/>
      <c r="F611" s="232"/>
      <c r="G611" s="127"/>
      <c r="H611" s="127"/>
    </row>
    <row r="612" spans="1:8" ht="12" customHeight="1" x14ac:dyDescent="0.2">
      <c r="A612" s="127"/>
      <c r="B612" s="127"/>
      <c r="C612" s="127"/>
      <c r="D612" s="127"/>
      <c r="E612" s="232"/>
      <c r="F612" s="232"/>
      <c r="G612" s="127"/>
      <c r="H612" s="127"/>
    </row>
    <row r="613" spans="1:8" ht="12" customHeight="1" x14ac:dyDescent="0.2">
      <c r="A613" s="127"/>
      <c r="B613" s="127"/>
      <c r="C613" s="127"/>
      <c r="D613" s="127"/>
      <c r="E613" s="232"/>
      <c r="F613" s="232"/>
      <c r="G613" s="127"/>
      <c r="H613" s="127"/>
    </row>
    <row r="614" spans="1:8" ht="12" customHeight="1" x14ac:dyDescent="0.2">
      <c r="A614" s="127"/>
      <c r="B614" s="127"/>
      <c r="C614" s="127"/>
      <c r="D614" s="127"/>
      <c r="E614" s="232"/>
      <c r="F614" s="232"/>
      <c r="G614" s="127"/>
      <c r="H614" s="127"/>
    </row>
    <row r="615" spans="1:8" ht="12" customHeight="1" x14ac:dyDescent="0.2">
      <c r="A615" s="127"/>
      <c r="B615" s="127"/>
      <c r="C615" s="127"/>
      <c r="D615" s="127"/>
      <c r="E615" s="232"/>
      <c r="F615" s="232"/>
      <c r="G615" s="127"/>
      <c r="H615" s="127"/>
    </row>
    <row r="616" spans="1:8" ht="12" customHeight="1" x14ac:dyDescent="0.2">
      <c r="A616" s="127"/>
      <c r="B616" s="127"/>
      <c r="C616" s="127"/>
      <c r="D616" s="127"/>
      <c r="E616" s="232"/>
      <c r="F616" s="232"/>
      <c r="G616" s="127"/>
      <c r="H616" s="127"/>
    </row>
    <row r="617" spans="1:8" ht="12" customHeight="1" x14ac:dyDescent="0.2">
      <c r="A617" s="127"/>
      <c r="B617" s="127"/>
      <c r="C617" s="127"/>
      <c r="D617" s="127"/>
      <c r="E617" s="232"/>
      <c r="F617" s="232"/>
      <c r="G617" s="127"/>
      <c r="H617" s="127"/>
    </row>
    <row r="618" spans="1:8" ht="12" customHeight="1" x14ac:dyDescent="0.2">
      <c r="A618" s="127"/>
      <c r="B618" s="127"/>
      <c r="C618" s="127"/>
      <c r="D618" s="127"/>
      <c r="E618" s="232"/>
      <c r="F618" s="232"/>
      <c r="G618" s="127"/>
      <c r="H618" s="127"/>
    </row>
    <row r="619" spans="1:8" ht="12" customHeight="1" x14ac:dyDescent="0.2">
      <c r="A619" s="127"/>
      <c r="B619" s="127"/>
      <c r="C619" s="127"/>
      <c r="D619" s="127"/>
      <c r="E619" s="232"/>
      <c r="F619" s="232"/>
      <c r="G619" s="127"/>
      <c r="H619" s="127"/>
    </row>
    <row r="620" spans="1:8" ht="12" customHeight="1" x14ac:dyDescent="0.2">
      <c r="A620" s="127"/>
      <c r="B620" s="127"/>
      <c r="C620" s="127"/>
      <c r="D620" s="127"/>
      <c r="E620" s="232"/>
      <c r="F620" s="232"/>
      <c r="G620" s="127"/>
      <c r="H620" s="127"/>
    </row>
    <row r="621" spans="1:8" ht="12" customHeight="1" x14ac:dyDescent="0.2">
      <c r="A621" s="127"/>
      <c r="B621" s="127"/>
      <c r="C621" s="127"/>
      <c r="D621" s="127"/>
      <c r="E621" s="232"/>
      <c r="F621" s="232"/>
      <c r="G621" s="127"/>
      <c r="H621" s="127"/>
    </row>
    <row r="622" spans="1:8" ht="12" customHeight="1" x14ac:dyDescent="0.2">
      <c r="A622" s="127"/>
      <c r="B622" s="127"/>
      <c r="C622" s="127"/>
      <c r="D622" s="127"/>
      <c r="E622" s="232"/>
      <c r="F622" s="232"/>
      <c r="G622" s="127"/>
      <c r="H622" s="127"/>
    </row>
    <row r="623" spans="1:8" ht="12" customHeight="1" x14ac:dyDescent="0.2">
      <c r="A623" s="127"/>
      <c r="B623" s="127"/>
      <c r="C623" s="127"/>
      <c r="D623" s="127"/>
      <c r="E623" s="232"/>
      <c r="F623" s="232"/>
      <c r="G623" s="127"/>
      <c r="H623" s="127"/>
    </row>
    <row r="624" spans="1:8" ht="13.5" customHeight="1" x14ac:dyDescent="0.2">
      <c r="A624" s="127"/>
      <c r="B624" s="127"/>
      <c r="C624" s="127"/>
      <c r="D624" s="127"/>
      <c r="E624" s="232"/>
      <c r="F624" s="232"/>
      <c r="G624" s="127"/>
      <c r="H624" s="127"/>
    </row>
    <row r="625" spans="2:18" ht="21.75" customHeight="1" x14ac:dyDescent="0.2">
      <c r="B625" s="354"/>
      <c r="C625" s="354"/>
      <c r="D625" s="103"/>
    </row>
    <row r="626" spans="2:18" ht="11.45" customHeight="1" x14ac:dyDescent="0.2">
      <c r="B626" s="457"/>
      <c r="C626" s="457"/>
      <c r="D626" s="332"/>
    </row>
    <row r="627" spans="2:18" ht="11.45" customHeight="1" x14ac:dyDescent="0.2">
      <c r="B627" s="331"/>
      <c r="C627" s="331"/>
      <c r="D627" s="332"/>
    </row>
    <row r="628" spans="2:18" ht="11.45" customHeight="1" x14ac:dyDescent="0.2">
      <c r="B628" s="331"/>
      <c r="C628" s="33"/>
      <c r="D628" s="333"/>
      <c r="E628" s="213"/>
      <c r="J628" s="203"/>
      <c r="K628" s="33"/>
    </row>
    <row r="629" spans="2:18" ht="11.45" customHeight="1" x14ac:dyDescent="0.2">
      <c r="B629" s="331"/>
      <c r="C629" s="33"/>
      <c r="D629" s="333"/>
      <c r="E629" s="213"/>
      <c r="J629" s="203"/>
      <c r="K629" s="33"/>
    </row>
    <row r="630" spans="2:18" ht="11.45" customHeight="1" x14ac:dyDescent="0.2">
      <c r="B630" s="331"/>
      <c r="C630" s="33"/>
      <c r="D630" s="333"/>
      <c r="E630" s="213"/>
      <c r="J630" s="203"/>
      <c r="K630" s="33"/>
    </row>
    <row r="631" spans="2:18" ht="11.45" customHeight="1" x14ac:dyDescent="0.2">
      <c r="B631" s="331"/>
      <c r="C631" s="33"/>
      <c r="D631" s="333"/>
      <c r="E631" s="213"/>
      <c r="J631" s="203"/>
      <c r="K631" s="33"/>
      <c r="M631" s="213"/>
      <c r="N631" s="33"/>
      <c r="Q631" s="213"/>
      <c r="R631" s="33"/>
    </row>
    <row r="632" spans="2:18" ht="11.45" customHeight="1" x14ac:dyDescent="0.2">
      <c r="B632" s="331"/>
      <c r="C632" s="33"/>
      <c r="D632" s="333"/>
      <c r="E632" s="213"/>
      <c r="J632" s="203"/>
      <c r="K632" s="33"/>
      <c r="Q632" s="213"/>
      <c r="R632" s="33"/>
    </row>
    <row r="633" spans="2:18" ht="11.45" customHeight="1" x14ac:dyDescent="0.2">
      <c r="B633" s="457"/>
      <c r="C633" s="457"/>
      <c r="D633" s="332"/>
      <c r="E633" s="213"/>
      <c r="J633" s="203"/>
      <c r="K633" s="33"/>
      <c r="Q633" s="213"/>
      <c r="R633" s="33"/>
    </row>
    <row r="634" spans="2:18" ht="11.45" customHeight="1" x14ac:dyDescent="0.2">
      <c r="B634" s="331"/>
      <c r="C634" s="33"/>
      <c r="D634" s="333"/>
      <c r="E634" s="213"/>
      <c r="J634" s="203"/>
      <c r="M634" s="213"/>
      <c r="N634" s="33"/>
      <c r="Q634" s="213"/>
      <c r="R634" s="33"/>
    </row>
    <row r="635" spans="2:18" ht="12.75" customHeight="1" x14ac:dyDescent="0.2">
      <c r="B635" s="331"/>
      <c r="C635" s="33"/>
      <c r="D635" s="203"/>
      <c r="E635" s="213"/>
      <c r="J635" s="203"/>
      <c r="K635" s="33"/>
      <c r="M635" s="213"/>
      <c r="N635" s="33"/>
      <c r="Q635" s="213"/>
      <c r="R635" s="33"/>
    </row>
    <row r="636" spans="2:18" ht="11.45" customHeight="1" x14ac:dyDescent="0.2">
      <c r="B636" s="331"/>
      <c r="C636" s="33"/>
      <c r="D636" s="333"/>
      <c r="E636" s="213"/>
      <c r="J636" s="203"/>
      <c r="K636" s="33"/>
      <c r="M636" s="213"/>
      <c r="N636" s="33"/>
      <c r="Q636" s="213"/>
      <c r="R636" s="33"/>
    </row>
    <row r="637" spans="2:18" ht="11.45" customHeight="1" x14ac:dyDescent="0.2">
      <c r="B637" s="331"/>
      <c r="C637" s="33"/>
      <c r="D637" s="333"/>
      <c r="E637" s="213"/>
      <c r="J637" s="114"/>
      <c r="K637" s="301"/>
      <c r="L637" s="301"/>
      <c r="M637" s="213"/>
      <c r="N637" s="33"/>
      <c r="Q637" s="213"/>
      <c r="R637" s="33"/>
    </row>
    <row r="638" spans="2:18" ht="11.45" customHeight="1" x14ac:dyDescent="0.2">
      <c r="B638" s="331"/>
      <c r="C638" s="33"/>
      <c r="D638" s="333"/>
      <c r="E638" s="283"/>
      <c r="J638" s="203"/>
      <c r="K638" s="353"/>
      <c r="L638" s="347"/>
      <c r="M638" s="347"/>
      <c r="N638" s="33"/>
      <c r="Q638" s="213"/>
      <c r="R638" s="33"/>
    </row>
    <row r="639" spans="2:18" ht="11.45" customHeight="1" x14ac:dyDescent="0.2">
      <c r="B639" s="331"/>
      <c r="C639" s="33"/>
      <c r="D639" s="333"/>
      <c r="E639" s="213"/>
      <c r="J639" s="213"/>
      <c r="K639" s="301"/>
      <c r="L639" s="302"/>
      <c r="M639" s="213"/>
      <c r="N639" s="33"/>
      <c r="Q639" s="213"/>
      <c r="R639" s="33"/>
    </row>
    <row r="640" spans="2:18" ht="12" customHeight="1" x14ac:dyDescent="0.2">
      <c r="B640" s="331"/>
      <c r="C640" s="33"/>
      <c r="D640" s="333"/>
      <c r="E640" s="213"/>
      <c r="J640" s="203"/>
      <c r="K640" s="33"/>
      <c r="M640" s="213"/>
      <c r="N640" s="33"/>
      <c r="Q640" s="283"/>
      <c r="R640" s="33"/>
    </row>
    <row r="641" spans="2:18" ht="12.75" customHeight="1" x14ac:dyDescent="0.2">
      <c r="B641" s="331"/>
      <c r="C641" s="33"/>
      <c r="D641" s="333"/>
      <c r="E641" s="213"/>
      <c r="J641" s="203"/>
      <c r="K641" s="33"/>
      <c r="M641" s="213"/>
      <c r="N641" s="33"/>
      <c r="Q641" s="213"/>
      <c r="R641" s="33"/>
    </row>
    <row r="642" spans="2:18" ht="12.75" customHeight="1" x14ac:dyDescent="0.2">
      <c r="B642" s="331"/>
      <c r="C642" s="33"/>
      <c r="D642" s="333"/>
      <c r="E642" s="213"/>
      <c r="J642" s="203"/>
      <c r="K642" s="33"/>
      <c r="M642" s="213"/>
      <c r="N642" s="33"/>
      <c r="Q642" s="213"/>
      <c r="R642" s="33"/>
    </row>
    <row r="643" spans="2:18" ht="13.5" customHeight="1" x14ac:dyDescent="0.2">
      <c r="B643" s="457"/>
      <c r="C643" s="457"/>
      <c r="D643" s="332"/>
      <c r="E643" s="213"/>
      <c r="J643" s="213"/>
      <c r="K643" s="301"/>
      <c r="L643" s="302"/>
      <c r="M643" s="302"/>
      <c r="Q643" s="213"/>
      <c r="R643" s="33"/>
    </row>
    <row r="644" spans="2:18" ht="11.45" customHeight="1" x14ac:dyDescent="0.2">
      <c r="B644" s="331"/>
      <c r="C644" s="33"/>
      <c r="D644" s="333"/>
      <c r="E644" s="213"/>
      <c r="J644" s="213"/>
      <c r="K644" s="301"/>
      <c r="L644" s="302"/>
      <c r="M644" s="302"/>
      <c r="Q644" s="213"/>
      <c r="R644" s="33"/>
    </row>
    <row r="645" spans="2:18" ht="11.45" customHeight="1" x14ac:dyDescent="0.2">
      <c r="B645" s="331"/>
      <c r="C645" s="33"/>
      <c r="D645" s="333"/>
      <c r="E645" s="210"/>
      <c r="J645" s="210"/>
      <c r="K645" s="347"/>
      <c r="L645" s="347"/>
      <c r="M645" s="347"/>
      <c r="Q645" s="213"/>
      <c r="R645" s="33"/>
    </row>
    <row r="646" spans="2:18" ht="11.45" customHeight="1" x14ac:dyDescent="0.2">
      <c r="B646" s="331"/>
      <c r="C646" s="33"/>
      <c r="D646" s="333"/>
      <c r="E646" s="210"/>
      <c r="J646" s="210"/>
      <c r="K646" s="347"/>
      <c r="L646" s="347"/>
      <c r="M646" s="347"/>
      <c r="Q646" s="213"/>
      <c r="R646" s="33"/>
    </row>
    <row r="647" spans="2:18" ht="12.75" customHeight="1" x14ac:dyDescent="0.2">
      <c r="B647" s="331"/>
      <c r="C647" s="33"/>
      <c r="D647" s="333"/>
      <c r="E647" s="210"/>
      <c r="J647" s="210"/>
      <c r="Q647" s="210"/>
      <c r="R647" s="33"/>
    </row>
    <row r="648" spans="2:18" ht="12" customHeight="1" x14ac:dyDescent="0.2">
      <c r="B648" s="331"/>
      <c r="C648" s="33"/>
      <c r="D648" s="203"/>
      <c r="E648" s="213"/>
      <c r="J648" s="210"/>
      <c r="Q648" s="210"/>
      <c r="R648" s="33"/>
    </row>
    <row r="649" spans="2:18" ht="11.45" customHeight="1" x14ac:dyDescent="0.2">
      <c r="B649" s="331"/>
      <c r="C649" s="33"/>
      <c r="D649" s="334"/>
      <c r="E649" s="284"/>
      <c r="Q649" s="210"/>
      <c r="R649" s="33"/>
    </row>
    <row r="650" spans="2:18" ht="11.45" customHeight="1" x14ac:dyDescent="0.2">
      <c r="B650" s="331"/>
      <c r="C650" s="33"/>
      <c r="D650" s="334"/>
      <c r="E650" s="213"/>
      <c r="J650" s="213"/>
      <c r="K650" s="347"/>
      <c r="L650" s="347"/>
      <c r="M650" s="347"/>
      <c r="Q650" s="213"/>
      <c r="R650" s="33"/>
    </row>
    <row r="651" spans="2:18" ht="11.45" customHeight="1" x14ac:dyDescent="0.2">
      <c r="B651" s="457"/>
      <c r="C651" s="457"/>
      <c r="D651" s="114"/>
      <c r="Q651" s="284"/>
      <c r="R651" s="33"/>
    </row>
    <row r="652" spans="2:18" ht="11.45" customHeight="1" x14ac:dyDescent="0.2">
      <c r="B652" s="457"/>
      <c r="C652" s="457"/>
      <c r="D652" s="335"/>
      <c r="Q652" s="213"/>
      <c r="R652" s="33"/>
    </row>
    <row r="653" spans="2:18" ht="11.45" customHeight="1" x14ac:dyDescent="0.2">
      <c r="B653" s="457"/>
      <c r="C653" s="457"/>
    </row>
    <row r="654" spans="2:18" x14ac:dyDescent="0.2">
      <c r="B654" s="556"/>
      <c r="C654" s="556"/>
      <c r="D654" s="337"/>
    </row>
    <row r="655" spans="2:18" x14ac:dyDescent="0.2">
      <c r="B655" s="336"/>
      <c r="C655" s="338"/>
      <c r="D655" s="337"/>
    </row>
    <row r="656" spans="2:18" ht="12.75" x14ac:dyDescent="0.2">
      <c r="B656" s="531"/>
      <c r="C656" s="531"/>
      <c r="D656" s="335"/>
    </row>
  </sheetData>
  <mergeCells count="349">
    <mergeCell ref="J272:L274"/>
    <mergeCell ref="A357:C357"/>
    <mergeCell ref="J480:J485"/>
    <mergeCell ref="J537:J540"/>
    <mergeCell ref="J252:J256"/>
    <mergeCell ref="A234:C234"/>
    <mergeCell ref="A235:C235"/>
    <mergeCell ref="A236:C236"/>
    <mergeCell ref="A219:C219"/>
    <mergeCell ref="A514:C514"/>
    <mergeCell ref="A460:C460"/>
    <mergeCell ref="A461:C461"/>
    <mergeCell ref="A468:C468"/>
    <mergeCell ref="A469:C469"/>
    <mergeCell ref="A470:C470"/>
    <mergeCell ref="A475:C475"/>
    <mergeCell ref="A476:C476"/>
    <mergeCell ref="A477:C477"/>
    <mergeCell ref="A478:C478"/>
    <mergeCell ref="A462:C462"/>
    <mergeCell ref="A451:C451"/>
    <mergeCell ref="A506:C506"/>
    <mergeCell ref="A491:C491"/>
    <mergeCell ref="A492:C492"/>
    <mergeCell ref="A167:C167"/>
    <mergeCell ref="A139:C139"/>
    <mergeCell ref="B654:C654"/>
    <mergeCell ref="A399:C399"/>
    <mergeCell ref="A292:C292"/>
    <mergeCell ref="A333:C333"/>
    <mergeCell ref="A445:C445"/>
    <mergeCell ref="A367:C367"/>
    <mergeCell ref="A411:C411"/>
    <mergeCell ref="A412:C412"/>
    <mergeCell ref="A413:C413"/>
    <mergeCell ref="A570:C570"/>
    <mergeCell ref="A571:C571"/>
    <mergeCell ref="A572:C572"/>
    <mergeCell ref="A573:C573"/>
    <mergeCell ref="A586:C586"/>
    <mergeCell ref="A574:C574"/>
    <mergeCell ref="A541:C541"/>
    <mergeCell ref="A542:C542"/>
    <mergeCell ref="A428:C428"/>
    <mergeCell ref="A311:C311"/>
    <mergeCell ref="A442:C442"/>
    <mergeCell ref="A296:C296"/>
    <mergeCell ref="A581:H581"/>
    <mergeCell ref="A178:C178"/>
    <mergeCell ref="A229:C229"/>
    <mergeCell ref="A203:C203"/>
    <mergeCell ref="A204:C204"/>
    <mergeCell ref="A205:C205"/>
    <mergeCell ref="A174:C174"/>
    <mergeCell ref="A175:C175"/>
    <mergeCell ref="A102:C102"/>
    <mergeCell ref="A114:C114"/>
    <mergeCell ref="A115:C115"/>
    <mergeCell ref="A116:C116"/>
    <mergeCell ref="A123:C123"/>
    <mergeCell ref="A124:C124"/>
    <mergeCell ref="A125:C125"/>
    <mergeCell ref="A137:C137"/>
    <mergeCell ref="A138:C138"/>
    <mergeCell ref="A157:C157"/>
    <mergeCell ref="A197:C197"/>
    <mergeCell ref="A198:C198"/>
    <mergeCell ref="A199:C199"/>
    <mergeCell ref="A154:C154"/>
    <mergeCell ref="A155:C155"/>
    <mergeCell ref="A156:C156"/>
    <mergeCell ref="A161:C161"/>
    <mergeCell ref="A318:C318"/>
    <mergeCell ref="A396:C396"/>
    <mergeCell ref="A404:C404"/>
    <mergeCell ref="A423:C423"/>
    <mergeCell ref="A389:C389"/>
    <mergeCell ref="A176:C176"/>
    <mergeCell ref="A177:C177"/>
    <mergeCell ref="A212:C212"/>
    <mergeCell ref="A183:C183"/>
    <mergeCell ref="A184:C184"/>
    <mergeCell ref="A185:C185"/>
    <mergeCell ref="A190:C190"/>
    <mergeCell ref="A191:C191"/>
    <mergeCell ref="A192:C192"/>
    <mergeCell ref="A262:C262"/>
    <mergeCell ref="A291:C291"/>
    <mergeCell ref="A307:C307"/>
    <mergeCell ref="A308:C308"/>
    <mergeCell ref="A228:C228"/>
    <mergeCell ref="A213:C213"/>
    <mergeCell ref="A214:C214"/>
    <mergeCell ref="A215:C215"/>
    <mergeCell ref="A216:C216"/>
    <mergeCell ref="A225:C225"/>
    <mergeCell ref="B656:C656"/>
    <mergeCell ref="B626:C626"/>
    <mergeCell ref="B651:C651"/>
    <mergeCell ref="B652:C652"/>
    <mergeCell ref="B625:C625"/>
    <mergeCell ref="B306:C306"/>
    <mergeCell ref="A312:C312"/>
    <mergeCell ref="A314:C314"/>
    <mergeCell ref="A320:C320"/>
    <mergeCell ref="A322:C322"/>
    <mergeCell ref="A328:C328"/>
    <mergeCell ref="A329:C329"/>
    <mergeCell ref="A339:C339"/>
    <mergeCell ref="A341:C341"/>
    <mergeCell ref="A330:C330"/>
    <mergeCell ref="A332:C332"/>
    <mergeCell ref="A337:C337"/>
    <mergeCell ref="A338:C338"/>
    <mergeCell ref="A599:H599"/>
    <mergeCell ref="A443:C443"/>
    <mergeCell ref="A457:C457"/>
    <mergeCell ref="A458:C458"/>
    <mergeCell ref="A429:C429"/>
    <mergeCell ref="A385:C385"/>
    <mergeCell ref="A9:C9"/>
    <mergeCell ref="A10:C10"/>
    <mergeCell ref="A11:C11"/>
    <mergeCell ref="A12:C12"/>
    <mergeCell ref="A226:C226"/>
    <mergeCell ref="A227:C227"/>
    <mergeCell ref="A218:C218"/>
    <mergeCell ref="A14:C14"/>
    <mergeCell ref="B653:C653"/>
    <mergeCell ref="A274:C274"/>
    <mergeCell ref="A249:C249"/>
    <mergeCell ref="A240:C240"/>
    <mergeCell ref="A241:C241"/>
    <mergeCell ref="A414:C414"/>
    <mergeCell ref="A242:C242"/>
    <mergeCell ref="A244:C244"/>
    <mergeCell ref="A245:C245"/>
    <mergeCell ref="A246:C246"/>
    <mergeCell ref="A257:C257"/>
    <mergeCell ref="A258:C258"/>
    <mergeCell ref="A259:C259"/>
    <mergeCell ref="A260:C260"/>
    <mergeCell ref="A243:C243"/>
    <mergeCell ref="A346:C346"/>
    <mergeCell ref="A15:C15"/>
    <mergeCell ref="A67:C67"/>
    <mergeCell ref="A41:C41"/>
    <mergeCell ref="A38:C38"/>
    <mergeCell ref="A39:C39"/>
    <mergeCell ref="A40:C40"/>
    <mergeCell ref="B1:C1"/>
    <mergeCell ref="B3:C3"/>
    <mergeCell ref="B2:E2"/>
    <mergeCell ref="B4:H4"/>
    <mergeCell ref="A29:C29"/>
    <mergeCell ref="A30:C30"/>
    <mergeCell ref="A35:C35"/>
    <mergeCell ref="A36:C36"/>
    <mergeCell ref="A37:C37"/>
    <mergeCell ref="A13:C13"/>
    <mergeCell ref="A19:C19"/>
    <mergeCell ref="A20:C20"/>
    <mergeCell ref="A21:C21"/>
    <mergeCell ref="A27:C27"/>
    <mergeCell ref="A28:C28"/>
    <mergeCell ref="A6:C6"/>
    <mergeCell ref="A7:C7"/>
    <mergeCell ref="A8:C8"/>
    <mergeCell ref="A153:C153"/>
    <mergeCell ref="A160:C160"/>
    <mergeCell ref="A73:C73"/>
    <mergeCell ref="A42:C42"/>
    <mergeCell ref="A65:C65"/>
    <mergeCell ref="A66:C66"/>
    <mergeCell ref="A44:C44"/>
    <mergeCell ref="A68:C68"/>
    <mergeCell ref="A43:C43"/>
    <mergeCell ref="A98:C98"/>
    <mergeCell ref="A74:C74"/>
    <mergeCell ref="A75:C75"/>
    <mergeCell ref="A81:C81"/>
    <mergeCell ref="A82:C82"/>
    <mergeCell ref="A83:C83"/>
    <mergeCell ref="A89:C89"/>
    <mergeCell ref="A210:C210"/>
    <mergeCell ref="A211:C211"/>
    <mergeCell ref="A168:C168"/>
    <mergeCell ref="A99:C99"/>
    <mergeCell ref="A127:C127"/>
    <mergeCell ref="A69:C69"/>
    <mergeCell ref="A77:C77"/>
    <mergeCell ref="A85:C85"/>
    <mergeCell ref="A93:C93"/>
    <mergeCell ref="A118:C118"/>
    <mergeCell ref="A141:C141"/>
    <mergeCell ref="A128:C128"/>
    <mergeCell ref="A101:C101"/>
    <mergeCell ref="A206:C206"/>
    <mergeCell ref="A92:C92"/>
    <mergeCell ref="A84:C84"/>
    <mergeCell ref="A76:C76"/>
    <mergeCell ref="A117:C117"/>
    <mergeCell ref="A140:C140"/>
    <mergeCell ref="A158:C158"/>
    <mergeCell ref="A90:C90"/>
    <mergeCell ref="A91:C91"/>
    <mergeCell ref="A97:C97"/>
    <mergeCell ref="A166:C166"/>
    <mergeCell ref="J221:L225"/>
    <mergeCell ref="J243:K243"/>
    <mergeCell ref="A126:C126"/>
    <mergeCell ref="A100:C100"/>
    <mergeCell ref="A398:C398"/>
    <mergeCell ref="A369:C369"/>
    <mergeCell ref="A321:C321"/>
    <mergeCell ref="A331:C331"/>
    <mergeCell ref="A340:C340"/>
    <mergeCell ref="A294:C294"/>
    <mergeCell ref="A293:C293"/>
    <mergeCell ref="A264:C264"/>
    <mergeCell ref="A261:C261"/>
    <mergeCell ref="A263:C263"/>
    <mergeCell ref="A169:C169"/>
    <mergeCell ref="A309:C309"/>
    <mergeCell ref="A275:C275"/>
    <mergeCell ref="A276:C276"/>
    <mergeCell ref="A277:C277"/>
    <mergeCell ref="A278:C278"/>
    <mergeCell ref="A279:C279"/>
    <mergeCell ref="A288:C288"/>
    <mergeCell ref="A289:C289"/>
    <mergeCell ref="A290:C290"/>
    <mergeCell ref="A345:C345"/>
    <mergeCell ref="A356:C356"/>
    <mergeCell ref="A247:C247"/>
    <mergeCell ref="K650:M650"/>
    <mergeCell ref="A354:C354"/>
    <mergeCell ref="A515:C515"/>
    <mergeCell ref="A420:C420"/>
    <mergeCell ref="A582:H582"/>
    <mergeCell ref="A565:C565"/>
    <mergeCell ref="A564:C564"/>
    <mergeCell ref="A526:C526"/>
    <mergeCell ref="A566:C566"/>
    <mergeCell ref="A575:C575"/>
    <mergeCell ref="A554:C554"/>
    <mergeCell ref="A527:C527"/>
    <mergeCell ref="A528:C528"/>
    <mergeCell ref="A533:C533"/>
    <mergeCell ref="A534:C534"/>
    <mergeCell ref="A535:C535"/>
    <mergeCell ref="A540:C540"/>
    <mergeCell ref="A529:C529"/>
    <mergeCell ref="A536:C536"/>
    <mergeCell ref="A347:C347"/>
    <mergeCell ref="A310:C310"/>
    <mergeCell ref="A395:C395"/>
    <mergeCell ref="A419:C419"/>
    <mergeCell ref="A517:C517"/>
    <mergeCell ref="A552:C552"/>
    <mergeCell ref="A553:C553"/>
    <mergeCell ref="A600:H600"/>
    <mergeCell ref="B596:C596"/>
    <mergeCell ref="B597:C597"/>
    <mergeCell ref="M537:M540"/>
    <mergeCell ref="M480:M485"/>
    <mergeCell ref="A547:C547"/>
    <mergeCell ref="A548:C548"/>
    <mergeCell ref="A590:H590"/>
    <mergeCell ref="A549:C549"/>
    <mergeCell ref="A543:C543"/>
    <mergeCell ref="B595:C595"/>
    <mergeCell ref="A397:C397"/>
    <mergeCell ref="A403:C403"/>
    <mergeCell ref="A593:H593"/>
    <mergeCell ref="A505:C505"/>
    <mergeCell ref="A518:C518"/>
    <mergeCell ref="A507:C507"/>
    <mergeCell ref="A479:C479"/>
    <mergeCell ref="A485:C485"/>
    <mergeCell ref="A486:C486"/>
    <mergeCell ref="A422:C422"/>
    <mergeCell ref="A459:C459"/>
    <mergeCell ref="A427:C427"/>
    <mergeCell ref="A444:C444"/>
    <mergeCell ref="A432:C432"/>
    <mergeCell ref="A450:C450"/>
    <mergeCell ref="A449:C449"/>
    <mergeCell ref="K638:M638"/>
    <mergeCell ref="K645:M645"/>
    <mergeCell ref="K646:M646"/>
    <mergeCell ref="A591:H591"/>
    <mergeCell ref="A592:H592"/>
    <mergeCell ref="A585:F585"/>
    <mergeCell ref="A563:C563"/>
    <mergeCell ref="A551:C551"/>
    <mergeCell ref="A550:C550"/>
    <mergeCell ref="B633:C633"/>
    <mergeCell ref="B643:C643"/>
    <mergeCell ref="A584:H584"/>
    <mergeCell ref="B583:H583"/>
    <mergeCell ref="A313:C313"/>
    <mergeCell ref="A421:C421"/>
    <mergeCell ref="A520:C520"/>
    <mergeCell ref="A519:C519"/>
    <mergeCell ref="A319:C319"/>
    <mergeCell ref="A348:C348"/>
    <mergeCell ref="A418:C418"/>
    <mergeCell ref="A349:C349"/>
    <mergeCell ref="A353:C353"/>
    <mergeCell ref="A437:C437"/>
    <mergeCell ref="A438:C438"/>
    <mergeCell ref="A487:C487"/>
    <mergeCell ref="A516:C516"/>
    <mergeCell ref="A436:C436"/>
    <mergeCell ref="A407:C407"/>
    <mergeCell ref="A405:C405"/>
    <mergeCell ref="A406:C406"/>
    <mergeCell ref="A493:C493"/>
    <mergeCell ref="A498:C498"/>
    <mergeCell ref="A499:C499"/>
    <mergeCell ref="A494:C494"/>
    <mergeCell ref="A500:C500"/>
    <mergeCell ref="A504:C504"/>
    <mergeCell ref="A391:C391"/>
    <mergeCell ref="M272:O274"/>
    <mergeCell ref="A471:C471"/>
    <mergeCell ref="A145:C145"/>
    <mergeCell ref="A146:C146"/>
    <mergeCell ref="A147:C147"/>
    <mergeCell ref="A148:C148"/>
    <mergeCell ref="A149:C149"/>
    <mergeCell ref="A159:C159"/>
    <mergeCell ref="A431:C431"/>
    <mergeCell ref="A248:C248"/>
    <mergeCell ref="A295:C295"/>
    <mergeCell ref="A390:C390"/>
    <mergeCell ref="A355:C355"/>
    <mergeCell ref="A364:C364"/>
    <mergeCell ref="A365:C365"/>
    <mergeCell ref="A366:C366"/>
    <mergeCell ref="A368:C368"/>
    <mergeCell ref="A381:C381"/>
    <mergeCell ref="A382:C382"/>
    <mergeCell ref="A383:C383"/>
    <mergeCell ref="A384:C384"/>
    <mergeCell ref="A370:C370"/>
    <mergeCell ref="A217:C217"/>
    <mergeCell ref="A430:C430"/>
  </mergeCells>
  <printOptions headings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NASLOVNA U EUR</vt:lpstr>
      <vt:lpstr>OPĆI DIO</vt:lpstr>
      <vt:lpstr>POS.DIO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opcina dragalic</dc:creator>
  <cp:lastModifiedBy>Opcina Dragalic</cp:lastModifiedBy>
  <cp:lastPrinted>2024-09-25T16:28:04Z</cp:lastPrinted>
  <dcterms:created xsi:type="dcterms:W3CDTF">2019-07-05T11:16:58Z</dcterms:created>
  <dcterms:modified xsi:type="dcterms:W3CDTF">2025-03-21T13:26:52Z</dcterms:modified>
</cp:coreProperties>
</file>