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ĆINA DRAGALIĆ\PRORAČUN\PRORAČUN 2022\"/>
    </mc:Choice>
  </mc:AlternateContent>
  <xr:revisionPtr revIDLastSave="0" documentId="8_{F670092F-4AEE-444C-8D94-43ED2AA3D377}" xr6:coauthVersionLast="47" xr6:coauthVersionMax="47" xr10:uidLastSave="{00000000-0000-0000-0000-000000000000}"/>
  <bookViews>
    <workbookView xWindow="-120" yWindow="-120" windowWidth="29040" windowHeight="15720" activeTab="1" xr2:uid="{22C953BC-E1FD-4FDD-BF19-9E0C2390868C}"/>
  </bookViews>
  <sheets>
    <sheet name="NASLOVNA" sheetId="1" r:id="rId1"/>
    <sheet name="OPĆI DIO" sheetId="2" r:id="rId2"/>
    <sheet name="POSEBNI DIO" sheetId="3" r:id="rId3"/>
    <sheet name="PLAN RAZ.PROG." sheetId="4" r:id="rId4"/>
  </sheets>
  <externalReferences>
    <externalReference r:id="rId5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3" i="3" l="1"/>
  <c r="F532" i="3" s="1"/>
  <c r="F531" i="3" s="1"/>
  <c r="E532" i="3"/>
  <c r="D532" i="3"/>
  <c r="D531" i="3" s="1"/>
  <c r="D530" i="3" s="1"/>
  <c r="D529" i="3" s="1"/>
  <c r="E531" i="3"/>
  <c r="E530" i="3" s="1"/>
  <c r="E529" i="3" s="1"/>
  <c r="E528" i="3" s="1"/>
  <c r="E527" i="3" s="1"/>
  <c r="F530" i="3"/>
  <c r="F529" i="3" s="1"/>
  <c r="F528" i="3"/>
  <c r="F527" i="3" s="1"/>
  <c r="D528" i="3"/>
  <c r="D527" i="3" s="1"/>
  <c r="F526" i="3"/>
  <c r="F525" i="3"/>
  <c r="F524" i="3"/>
  <c r="F523" i="3" s="1"/>
  <c r="F522" i="3" s="1"/>
  <c r="F521" i="3" s="1"/>
  <c r="F520" i="3" s="1"/>
  <c r="E524" i="3"/>
  <c r="E523" i="3" s="1"/>
  <c r="E522" i="3" s="1"/>
  <c r="D524" i="3"/>
  <c r="D523" i="3" s="1"/>
  <c r="D522" i="3"/>
  <c r="D521" i="3" s="1"/>
  <c r="D520" i="3" s="1"/>
  <c r="E521" i="3"/>
  <c r="E520" i="3" s="1"/>
  <c r="F519" i="3"/>
  <c r="G519" i="3" s="1"/>
  <c r="F518" i="3"/>
  <c r="E517" i="3"/>
  <c r="E516" i="3" s="1"/>
  <c r="E512" i="3" s="1"/>
  <c r="E511" i="3" s="1"/>
  <c r="D517" i="3"/>
  <c r="D516" i="3"/>
  <c r="D513" i="3" s="1"/>
  <c r="G513" i="3" s="1"/>
  <c r="D512" i="3"/>
  <c r="D511" i="3" s="1"/>
  <c r="F510" i="3"/>
  <c r="F509" i="3"/>
  <c r="F508" i="3" s="1"/>
  <c r="F507" i="3" s="1"/>
  <c r="F506" i="3" s="1"/>
  <c r="F505" i="3" s="1"/>
  <c r="E509" i="3"/>
  <c r="D509" i="3"/>
  <c r="D508" i="3" s="1"/>
  <c r="D507" i="3" s="1"/>
  <c r="D506" i="3" s="1"/>
  <c r="D505" i="3" s="1"/>
  <c r="E508" i="3"/>
  <c r="E507" i="3" s="1"/>
  <c r="E506" i="3"/>
  <c r="E505" i="3" s="1"/>
  <c r="F504" i="3"/>
  <c r="F503" i="3"/>
  <c r="F502" i="3" s="1"/>
  <c r="F501" i="3" s="1"/>
  <c r="F500" i="3" s="1"/>
  <c r="F499" i="3" s="1"/>
  <c r="E503" i="3"/>
  <c r="D503" i="3"/>
  <c r="D502" i="3" s="1"/>
  <c r="D501" i="3" s="1"/>
  <c r="D500" i="3" s="1"/>
  <c r="D499" i="3" s="1"/>
  <c r="E502" i="3"/>
  <c r="E501" i="3" s="1"/>
  <c r="E500" i="3" s="1"/>
  <c r="E499" i="3" s="1"/>
  <c r="D498" i="3"/>
  <c r="D497" i="3" s="1"/>
  <c r="F496" i="3"/>
  <c r="G496" i="3" s="1"/>
  <c r="F495" i="3"/>
  <c r="E495" i="3"/>
  <c r="D495" i="3"/>
  <c r="D494" i="3" s="1"/>
  <c r="E494" i="3"/>
  <c r="E493" i="3" s="1"/>
  <c r="E492" i="3" s="1"/>
  <c r="E491" i="3" s="1"/>
  <c r="D493" i="3"/>
  <c r="D492" i="3" s="1"/>
  <c r="D491" i="3"/>
  <c r="F490" i="3"/>
  <c r="G490" i="3" s="1"/>
  <c r="F489" i="3"/>
  <c r="E489" i="3"/>
  <c r="E488" i="3" s="1"/>
  <c r="E487" i="3" s="1"/>
  <c r="E486" i="3" s="1"/>
  <c r="E485" i="3" s="1"/>
  <c r="D489" i="3"/>
  <c r="D488" i="3" s="1"/>
  <c r="F488" i="3"/>
  <c r="D487" i="3"/>
  <c r="D486" i="3" s="1"/>
  <c r="D485" i="3" s="1"/>
  <c r="F484" i="3"/>
  <c r="E483" i="3"/>
  <c r="E482" i="3" s="1"/>
  <c r="E481" i="3" s="1"/>
  <c r="E480" i="3" s="1"/>
  <c r="E479" i="3" s="1"/>
  <c r="D483" i="3"/>
  <c r="D482" i="3"/>
  <c r="D481" i="3" s="1"/>
  <c r="D480" i="3"/>
  <c r="D479" i="3" s="1"/>
  <c r="F478" i="3"/>
  <c r="F477" i="3"/>
  <c r="F474" i="3" s="1"/>
  <c r="E477" i="3"/>
  <c r="D477" i="3"/>
  <c r="F476" i="3"/>
  <c r="G476" i="3" s="1"/>
  <c r="F475" i="3"/>
  <c r="E475" i="3"/>
  <c r="E474" i="3" s="1"/>
  <c r="E470" i="3" s="1"/>
  <c r="E469" i="3" s="1"/>
  <c r="E468" i="3" s="1"/>
  <c r="E467" i="3" s="1"/>
  <c r="D475" i="3"/>
  <c r="D474" i="3" s="1"/>
  <c r="D470" i="3" s="1"/>
  <c r="D469" i="3" s="1"/>
  <c r="D468" i="3" s="1"/>
  <c r="D467" i="3" s="1"/>
  <c r="F472" i="3"/>
  <c r="G472" i="3" s="1"/>
  <c r="F471" i="3"/>
  <c r="G471" i="3" s="1"/>
  <c r="F466" i="3"/>
  <c r="E465" i="3"/>
  <c r="E462" i="3" s="1"/>
  <c r="E460" i="3" s="1"/>
  <c r="D465" i="3"/>
  <c r="F464" i="3"/>
  <c r="G464" i="3" s="1"/>
  <c r="F463" i="3"/>
  <c r="G463" i="3" s="1"/>
  <c r="E463" i="3"/>
  <c r="D463" i="3"/>
  <c r="D462" i="3"/>
  <c r="D460" i="3" s="1"/>
  <c r="D459" i="3" s="1"/>
  <c r="G461" i="3"/>
  <c r="E459" i="3"/>
  <c r="G458" i="3"/>
  <c r="F458" i="3"/>
  <c r="F457" i="3"/>
  <c r="G457" i="3" s="1"/>
  <c r="E457" i="3"/>
  <c r="D457" i="3"/>
  <c r="E456" i="3"/>
  <c r="E455" i="3" s="1"/>
  <c r="E454" i="3" s="1"/>
  <c r="E453" i="3" s="1"/>
  <c r="D456" i="3"/>
  <c r="D455" i="3" s="1"/>
  <c r="D454" i="3" s="1"/>
  <c r="D453" i="3" s="1"/>
  <c r="G452" i="3"/>
  <c r="F452" i="3"/>
  <c r="F451" i="3" s="1"/>
  <c r="F450" i="3" s="1"/>
  <c r="G451" i="3"/>
  <c r="E451" i="3"/>
  <c r="D451" i="3"/>
  <c r="D450" i="3" s="1"/>
  <c r="D448" i="3" s="1"/>
  <c r="D447" i="3" s="1"/>
  <c r="D446" i="3" s="1"/>
  <c r="E450" i="3"/>
  <c r="F447" i="3"/>
  <c r="E447" i="3"/>
  <c r="E446" i="3"/>
  <c r="F445" i="3"/>
  <c r="G445" i="3" s="1"/>
  <c r="E444" i="3"/>
  <c r="E443" i="3" s="1"/>
  <c r="E442" i="3" s="1"/>
  <c r="E441" i="3" s="1"/>
  <c r="E440" i="3" s="1"/>
  <c r="D444" i="3"/>
  <c r="D443" i="3"/>
  <c r="D442" i="3" s="1"/>
  <c r="D441" i="3" s="1"/>
  <c r="D440" i="3" s="1"/>
  <c r="G439" i="3"/>
  <c r="F439" i="3"/>
  <c r="F438" i="3"/>
  <c r="G438" i="3" s="1"/>
  <c r="E438" i="3"/>
  <c r="D438" i="3"/>
  <c r="G437" i="3"/>
  <c r="F437" i="3"/>
  <c r="F436" i="3" s="1"/>
  <c r="F435" i="3" s="1"/>
  <c r="G436" i="3"/>
  <c r="E436" i="3"/>
  <c r="D436" i="3"/>
  <c r="D435" i="3" s="1"/>
  <c r="E435" i="3"/>
  <c r="F429" i="3"/>
  <c r="G429" i="3" s="1"/>
  <c r="G428" i="3"/>
  <c r="F428" i="3"/>
  <c r="E428" i="3"/>
  <c r="E427" i="3" s="1"/>
  <c r="D428" i="3"/>
  <c r="F427" i="3"/>
  <c r="G427" i="3" s="1"/>
  <c r="D427" i="3"/>
  <c r="D426" i="3" s="1"/>
  <c r="D425" i="3" s="1"/>
  <c r="D424" i="3" s="1"/>
  <c r="E426" i="3"/>
  <c r="E425" i="3" s="1"/>
  <c r="E424" i="3" s="1"/>
  <c r="E415" i="3" s="1"/>
  <c r="E414" i="3" s="1"/>
  <c r="F423" i="3"/>
  <c r="G423" i="3" s="1"/>
  <c r="E422" i="3"/>
  <c r="D422" i="3"/>
  <c r="D419" i="3" s="1"/>
  <c r="D417" i="3" s="1"/>
  <c r="D416" i="3" s="1"/>
  <c r="G421" i="3"/>
  <c r="F421" i="3"/>
  <c r="F420" i="3"/>
  <c r="G420" i="3" s="1"/>
  <c r="E420" i="3"/>
  <c r="D420" i="3"/>
  <c r="E419" i="3"/>
  <c r="F418" i="3"/>
  <c r="G418" i="3" s="1"/>
  <c r="E417" i="3"/>
  <c r="E416" i="3" s="1"/>
  <c r="F413" i="3"/>
  <c r="G413" i="3" s="1"/>
  <c r="G412" i="3"/>
  <c r="F412" i="3"/>
  <c r="E412" i="3"/>
  <c r="D412" i="3"/>
  <c r="F411" i="3"/>
  <c r="G411" i="3" s="1"/>
  <c r="E410" i="3"/>
  <c r="D410" i="3"/>
  <c r="D409" i="3"/>
  <c r="D408" i="3" s="1"/>
  <c r="D407" i="3" s="1"/>
  <c r="D406" i="3" s="1"/>
  <c r="G405" i="3"/>
  <c r="F405" i="3"/>
  <c r="F404" i="3"/>
  <c r="G404" i="3" s="1"/>
  <c r="E404" i="3"/>
  <c r="D404" i="3"/>
  <c r="E403" i="3"/>
  <c r="D403" i="3"/>
  <c r="D401" i="3" s="1"/>
  <c r="F401" i="3" s="1"/>
  <c r="G401" i="3" s="1"/>
  <c r="F402" i="3"/>
  <c r="E400" i="3"/>
  <c r="E399" i="3" s="1"/>
  <c r="D400" i="3"/>
  <c r="D399" i="3" s="1"/>
  <c r="G398" i="3"/>
  <c r="F398" i="3"/>
  <c r="F397" i="3" s="1"/>
  <c r="F396" i="3" s="1"/>
  <c r="E397" i="3"/>
  <c r="D397" i="3"/>
  <c r="D396" i="3" s="1"/>
  <c r="D395" i="3" s="1"/>
  <c r="D394" i="3" s="1"/>
  <c r="D393" i="3" s="1"/>
  <c r="E396" i="3"/>
  <c r="E395" i="3" s="1"/>
  <c r="E394" i="3"/>
  <c r="E393" i="3" s="1"/>
  <c r="F392" i="3"/>
  <c r="G392" i="3" s="1"/>
  <c r="G391" i="3"/>
  <c r="F391" i="3"/>
  <c r="E391" i="3"/>
  <c r="E390" i="3" s="1"/>
  <c r="E389" i="3" s="1"/>
  <c r="E388" i="3" s="1"/>
  <c r="E387" i="3" s="1"/>
  <c r="D391" i="3"/>
  <c r="F390" i="3"/>
  <c r="G390" i="3" s="1"/>
  <c r="D390" i="3"/>
  <c r="D389" i="3" s="1"/>
  <c r="D388" i="3" s="1"/>
  <c r="D387" i="3" s="1"/>
  <c r="F386" i="3"/>
  <c r="G386" i="3" s="1"/>
  <c r="E385" i="3"/>
  <c r="E384" i="3" s="1"/>
  <c r="E383" i="3" s="1"/>
  <c r="E382" i="3" s="1"/>
  <c r="E381" i="3" s="1"/>
  <c r="D385" i="3"/>
  <c r="D384" i="3"/>
  <c r="D383" i="3" s="1"/>
  <c r="D382" i="3" s="1"/>
  <c r="D381" i="3" s="1"/>
  <c r="G378" i="3"/>
  <c r="F378" i="3"/>
  <c r="F377" i="3"/>
  <c r="G377" i="3" s="1"/>
  <c r="E377" i="3"/>
  <c r="D377" i="3"/>
  <c r="E376" i="3"/>
  <c r="E375" i="3" s="1"/>
  <c r="D376" i="3"/>
  <c r="D375" i="3" s="1"/>
  <c r="D374" i="3" s="1"/>
  <c r="D373" i="3" s="1"/>
  <c r="D372" i="3" s="1"/>
  <c r="E374" i="3"/>
  <c r="E373" i="3" s="1"/>
  <c r="E372" i="3" s="1"/>
  <c r="F371" i="3"/>
  <c r="G371" i="3" s="1"/>
  <c r="D370" i="3"/>
  <c r="D369" i="3" s="1"/>
  <c r="F366" i="3"/>
  <c r="G365" i="3"/>
  <c r="F365" i="3"/>
  <c r="F364" i="3"/>
  <c r="E364" i="3"/>
  <c r="D364" i="3"/>
  <c r="D363" i="3" s="1"/>
  <c r="E363" i="3"/>
  <c r="F362" i="3"/>
  <c r="G362" i="3" s="1"/>
  <c r="F361" i="3"/>
  <c r="E361" i="3"/>
  <c r="E360" i="3" s="1"/>
  <c r="E357" i="3" s="1"/>
  <c r="D361" i="3"/>
  <c r="D360" i="3"/>
  <c r="D357" i="3" s="1"/>
  <c r="D356" i="3" s="1"/>
  <c r="F359" i="3"/>
  <c r="G358" i="3"/>
  <c r="F358" i="3"/>
  <c r="E356" i="3"/>
  <c r="F355" i="3"/>
  <c r="G355" i="3" s="1"/>
  <c r="E354" i="3"/>
  <c r="E353" i="3" s="1"/>
  <c r="E352" i="3" s="1"/>
  <c r="E351" i="3" s="1"/>
  <c r="D354" i="3"/>
  <c r="D353" i="3"/>
  <c r="D352" i="3" s="1"/>
  <c r="D351" i="3" s="1"/>
  <c r="D350" i="3" s="1"/>
  <c r="D343" i="3" s="1"/>
  <c r="E350" i="3"/>
  <c r="G349" i="3"/>
  <c r="F349" i="3"/>
  <c r="F348" i="3"/>
  <c r="G348" i="3" s="1"/>
  <c r="E348" i="3"/>
  <c r="D348" i="3"/>
  <c r="E347" i="3"/>
  <c r="D347" i="3"/>
  <c r="D346" i="3" s="1"/>
  <c r="D345" i="3" s="1"/>
  <c r="D344" i="3"/>
  <c r="F342" i="3"/>
  <c r="G342" i="3" s="1"/>
  <c r="F341" i="3"/>
  <c r="G341" i="3" s="1"/>
  <c r="E340" i="3"/>
  <c r="E339" i="3" s="1"/>
  <c r="D340" i="3"/>
  <c r="D339" i="3" s="1"/>
  <c r="F338" i="3"/>
  <c r="F337" i="3" s="1"/>
  <c r="F336" i="3" s="1"/>
  <c r="E337" i="3"/>
  <c r="E336" i="3" s="1"/>
  <c r="D337" i="3"/>
  <c r="D336" i="3" s="1"/>
  <c r="F335" i="3"/>
  <c r="F334" i="3"/>
  <c r="F333" i="3"/>
  <c r="F332" i="3"/>
  <c r="F329" i="3"/>
  <c r="E328" i="3"/>
  <c r="D328" i="3"/>
  <c r="F327" i="3"/>
  <c r="F326" i="3"/>
  <c r="F325" i="3" s="1"/>
  <c r="E325" i="3"/>
  <c r="E324" i="3" s="1"/>
  <c r="E321" i="3" s="1"/>
  <c r="E320" i="3" s="1"/>
  <c r="D325" i="3"/>
  <c r="D324" i="3" s="1"/>
  <c r="D322" i="3" s="1"/>
  <c r="D321" i="3" s="1"/>
  <c r="D320" i="3" s="1"/>
  <c r="G322" i="3"/>
  <c r="G319" i="3"/>
  <c r="F319" i="3"/>
  <c r="F318" i="3"/>
  <c r="G318" i="3" s="1"/>
  <c r="E318" i="3"/>
  <c r="D318" i="3"/>
  <c r="E317" i="3"/>
  <c r="E316" i="3" s="1"/>
  <c r="E315" i="3" s="1"/>
  <c r="E314" i="3" s="1"/>
  <c r="D317" i="3"/>
  <c r="D316" i="3" s="1"/>
  <c r="D315" i="3" s="1"/>
  <c r="D314" i="3" s="1"/>
  <c r="F311" i="3"/>
  <c r="F310" i="3" s="1"/>
  <c r="E310" i="3"/>
  <c r="D310" i="3"/>
  <c r="D309" i="3"/>
  <c r="F309" i="3" s="1"/>
  <c r="F308" i="3" s="1"/>
  <c r="F307" i="3" s="1"/>
  <c r="F306" i="3" s="1"/>
  <c r="E308" i="3"/>
  <c r="D308" i="3"/>
  <c r="D307" i="3" s="1"/>
  <c r="D306" i="3" s="1"/>
  <c r="E307" i="3"/>
  <c r="E306" i="3" s="1"/>
  <c r="F305" i="3"/>
  <c r="E304" i="3"/>
  <c r="E303" i="3" s="1"/>
  <c r="E300" i="3" s="1"/>
  <c r="E299" i="3" s="1"/>
  <c r="D304" i="3"/>
  <c r="D303" i="3"/>
  <c r="D300" i="3" s="1"/>
  <c r="D299" i="3" s="1"/>
  <c r="F302" i="3"/>
  <c r="G302" i="3" s="1"/>
  <c r="F301" i="3"/>
  <c r="F298" i="3"/>
  <c r="G298" i="3" s="1"/>
  <c r="E297" i="3"/>
  <c r="E296" i="3" s="1"/>
  <c r="E292" i="3" s="1"/>
  <c r="E291" i="3" s="1"/>
  <c r="D297" i="3"/>
  <c r="D296" i="3"/>
  <c r="D292" i="3" s="1"/>
  <c r="D291" i="3" s="1"/>
  <c r="F295" i="3"/>
  <c r="G295" i="3" s="1"/>
  <c r="G294" i="3"/>
  <c r="F294" i="3"/>
  <c r="F293" i="3"/>
  <c r="F290" i="3"/>
  <c r="F289" i="3"/>
  <c r="E289" i="3"/>
  <c r="D289" i="3"/>
  <c r="F288" i="3"/>
  <c r="E287" i="3"/>
  <c r="D287" i="3"/>
  <c r="E286" i="3"/>
  <c r="D286" i="3"/>
  <c r="F285" i="3"/>
  <c r="G285" i="3" s="1"/>
  <c r="F284" i="3"/>
  <c r="G284" i="3" s="1"/>
  <c r="E283" i="3"/>
  <c r="D283" i="3"/>
  <c r="E282" i="3"/>
  <c r="D282" i="3"/>
  <c r="F281" i="3"/>
  <c r="G281" i="3" s="1"/>
  <c r="E280" i="3"/>
  <c r="E279" i="3" s="1"/>
  <c r="D280" i="3"/>
  <c r="D279" i="3" s="1"/>
  <c r="F278" i="3"/>
  <c r="F277" i="3"/>
  <c r="G277" i="3" s="1"/>
  <c r="F276" i="3"/>
  <c r="F275" i="3"/>
  <c r="G275" i="3" s="1"/>
  <c r="F274" i="3"/>
  <c r="G274" i="3" s="1"/>
  <c r="E274" i="3"/>
  <c r="D274" i="3"/>
  <c r="F273" i="3"/>
  <c r="E273" i="3"/>
  <c r="D273" i="3"/>
  <c r="D272" i="3" s="1"/>
  <c r="G271" i="3"/>
  <c r="G270" i="3"/>
  <c r="F270" i="3"/>
  <c r="F269" i="3" s="1"/>
  <c r="E270" i="3"/>
  <c r="E269" i="3" s="1"/>
  <c r="E266" i="3" s="1"/>
  <c r="E265" i="3" s="1"/>
  <c r="E264" i="3" s="1"/>
  <c r="D270" i="3"/>
  <c r="D269" i="3"/>
  <c r="D266" i="3" s="1"/>
  <c r="D265" i="3" s="1"/>
  <c r="D264" i="3" s="1"/>
  <c r="D263" i="3" s="1"/>
  <c r="G268" i="3"/>
  <c r="F268" i="3"/>
  <c r="F267" i="3"/>
  <c r="F262" i="3"/>
  <c r="F261" i="3"/>
  <c r="E261" i="3"/>
  <c r="D261" i="3"/>
  <c r="F260" i="3"/>
  <c r="F259" i="3"/>
  <c r="F258" i="3" s="1"/>
  <c r="E259" i="3"/>
  <c r="E258" i="3" s="1"/>
  <c r="D259" i="3"/>
  <c r="D258" i="3" s="1"/>
  <c r="F257" i="3"/>
  <c r="F256" i="3"/>
  <c r="E256" i="3"/>
  <c r="E255" i="3" s="1"/>
  <c r="D256" i="3"/>
  <c r="D255" i="3" s="1"/>
  <c r="F255" i="3"/>
  <c r="F254" i="3"/>
  <c r="F253" i="3"/>
  <c r="F252" i="3"/>
  <c r="E252" i="3"/>
  <c r="E251" i="3" s="1"/>
  <c r="E250" i="3" s="1"/>
  <c r="D252" i="3"/>
  <c r="D251" i="3" s="1"/>
  <c r="D250" i="3" s="1"/>
  <c r="F251" i="3"/>
  <c r="F250" i="3" s="1"/>
  <c r="G249" i="3"/>
  <c r="F249" i="3"/>
  <c r="F248" i="3" s="1"/>
  <c r="F247" i="3" s="1"/>
  <c r="G247" i="3" s="1"/>
  <c r="G248" i="3"/>
  <c r="E248" i="3"/>
  <c r="D248" i="3"/>
  <c r="E247" i="3"/>
  <c r="D247" i="3"/>
  <c r="G246" i="3"/>
  <c r="F246" i="3"/>
  <c r="F245" i="3"/>
  <c r="E245" i="3"/>
  <c r="D245" i="3"/>
  <c r="D244" i="3" s="1"/>
  <c r="D239" i="3" s="1"/>
  <c r="F244" i="3"/>
  <c r="E244" i="3"/>
  <c r="G243" i="3"/>
  <c r="F243" i="3"/>
  <c r="F242" i="3"/>
  <c r="F241" i="3"/>
  <c r="F240" i="3"/>
  <c r="F239" i="3"/>
  <c r="D238" i="3"/>
  <c r="F237" i="3"/>
  <c r="E236" i="3"/>
  <c r="D236" i="3"/>
  <c r="E235" i="3"/>
  <c r="D235" i="3"/>
  <c r="D229" i="3" s="1"/>
  <c r="D228" i="3" s="1"/>
  <c r="F234" i="3"/>
  <c r="G234" i="3" s="1"/>
  <c r="F233" i="3"/>
  <c r="G233" i="3" s="1"/>
  <c r="F232" i="3"/>
  <c r="F231" i="3"/>
  <c r="F230" i="3"/>
  <c r="E229" i="3"/>
  <c r="E228" i="3"/>
  <c r="F226" i="3"/>
  <c r="F225" i="3"/>
  <c r="G225" i="3" s="1"/>
  <c r="F224" i="3"/>
  <c r="E224" i="3"/>
  <c r="D224" i="3"/>
  <c r="E223" i="3"/>
  <c r="D223" i="3"/>
  <c r="F222" i="3"/>
  <c r="E221" i="3"/>
  <c r="D221" i="3"/>
  <c r="E220" i="3"/>
  <c r="E214" i="3" s="1"/>
  <c r="D220" i="3"/>
  <c r="F219" i="3"/>
  <c r="G219" i="3" s="1"/>
  <c r="F218" i="3"/>
  <c r="G218" i="3" s="1"/>
  <c r="F217" i="3"/>
  <c r="G216" i="3"/>
  <c r="F216" i="3"/>
  <c r="G215" i="3"/>
  <c r="F215" i="3"/>
  <c r="E213" i="3"/>
  <c r="E188" i="3" s="1"/>
  <c r="F212" i="3"/>
  <c r="F211" i="3"/>
  <c r="G211" i="3" s="1"/>
  <c r="F210" i="3"/>
  <c r="E210" i="3"/>
  <c r="E209" i="3" s="1"/>
  <c r="D210" i="3"/>
  <c r="D209" i="3" s="1"/>
  <c r="D205" i="3" s="1"/>
  <c r="D204" i="3" s="1"/>
  <c r="G204" i="3" s="1"/>
  <c r="F207" i="3"/>
  <c r="G207" i="3" s="1"/>
  <c r="F206" i="3"/>
  <c r="E204" i="3"/>
  <c r="F203" i="3"/>
  <c r="G202" i="3"/>
  <c r="F202" i="3"/>
  <c r="G201" i="3"/>
  <c r="F200" i="3"/>
  <c r="G200" i="3" s="1"/>
  <c r="E200" i="3"/>
  <c r="D200" i="3"/>
  <c r="F199" i="3"/>
  <c r="F198" i="3"/>
  <c r="F197" i="3" s="1"/>
  <c r="E198" i="3"/>
  <c r="E197" i="3" s="1"/>
  <c r="D198" i="3"/>
  <c r="D197" i="3" s="1"/>
  <c r="F196" i="3"/>
  <c r="G196" i="3" s="1"/>
  <c r="F195" i="3"/>
  <c r="F194" i="3"/>
  <c r="F193" i="3"/>
  <c r="G192" i="3"/>
  <c r="F192" i="3"/>
  <c r="F191" i="3"/>
  <c r="G191" i="3" s="1"/>
  <c r="D190" i="3"/>
  <c r="D189" i="3" s="1"/>
  <c r="G187" i="3"/>
  <c r="F187" i="3"/>
  <c r="F186" i="3"/>
  <c r="E186" i="3"/>
  <c r="D186" i="3"/>
  <c r="D185" i="3" s="1"/>
  <c r="D184" i="3" s="1"/>
  <c r="D183" i="3" s="1"/>
  <c r="D182" i="3" s="1"/>
  <c r="F185" i="3"/>
  <c r="F184" i="3" s="1"/>
  <c r="E185" i="3"/>
  <c r="E184" i="3" s="1"/>
  <c r="E183" i="3"/>
  <c r="E182" i="3" s="1"/>
  <c r="G181" i="3"/>
  <c r="F181" i="3"/>
  <c r="F180" i="3" s="1"/>
  <c r="F179" i="3" s="1"/>
  <c r="G180" i="3"/>
  <c r="E180" i="3"/>
  <c r="D180" i="3"/>
  <c r="E179" i="3"/>
  <c r="E178" i="3" s="1"/>
  <c r="D179" i="3"/>
  <c r="D178" i="3" s="1"/>
  <c r="D177" i="3" s="1"/>
  <c r="D176" i="3" s="1"/>
  <c r="E177" i="3"/>
  <c r="E176" i="3" s="1"/>
  <c r="F175" i="3"/>
  <c r="G175" i="3" s="1"/>
  <c r="F174" i="3"/>
  <c r="F173" i="3"/>
  <c r="E173" i="3"/>
  <c r="D173" i="3"/>
  <c r="E172" i="3"/>
  <c r="E171" i="3" s="1"/>
  <c r="E170" i="3" s="1"/>
  <c r="E169" i="3" s="1"/>
  <c r="D172" i="3"/>
  <c r="D171" i="3" s="1"/>
  <c r="D170" i="3"/>
  <c r="D169" i="3" s="1"/>
  <c r="G168" i="3"/>
  <c r="F168" i="3"/>
  <c r="F167" i="3"/>
  <c r="G167" i="3" s="1"/>
  <c r="F166" i="3"/>
  <c r="E166" i="3"/>
  <c r="D166" i="3"/>
  <c r="E165" i="3"/>
  <c r="E164" i="3" s="1"/>
  <c r="D165" i="3"/>
  <c r="E163" i="3"/>
  <c r="F161" i="3"/>
  <c r="F160" i="3" s="1"/>
  <c r="F159" i="3" s="1"/>
  <c r="F158" i="3" s="1"/>
  <c r="F157" i="3" s="1"/>
  <c r="F156" i="3" s="1"/>
  <c r="E160" i="3"/>
  <c r="D160" i="3"/>
  <c r="D159" i="3" s="1"/>
  <c r="D158" i="3" s="1"/>
  <c r="D157" i="3" s="1"/>
  <c r="D156" i="3" s="1"/>
  <c r="E159" i="3"/>
  <c r="E158" i="3" s="1"/>
  <c r="E157" i="3"/>
  <c r="E156" i="3" s="1"/>
  <c r="F155" i="3"/>
  <c r="F154" i="3" s="1"/>
  <c r="F153" i="3" s="1"/>
  <c r="F152" i="3" s="1"/>
  <c r="F151" i="3" s="1"/>
  <c r="F150" i="3" s="1"/>
  <c r="E154" i="3"/>
  <c r="D154" i="3"/>
  <c r="D153" i="3" s="1"/>
  <c r="D152" i="3" s="1"/>
  <c r="D151" i="3" s="1"/>
  <c r="D150" i="3" s="1"/>
  <c r="E153" i="3"/>
  <c r="E152" i="3" s="1"/>
  <c r="E151" i="3"/>
  <c r="E150" i="3" s="1"/>
  <c r="F149" i="3"/>
  <c r="G149" i="3" s="1"/>
  <c r="F148" i="3"/>
  <c r="G148" i="3" s="1"/>
  <c r="F147" i="3"/>
  <c r="E147" i="3"/>
  <c r="D147" i="3"/>
  <c r="E146" i="3"/>
  <c r="D146" i="3"/>
  <c r="D142" i="3" s="1"/>
  <c r="D141" i="3" s="1"/>
  <c r="F145" i="3"/>
  <c r="G144" i="3"/>
  <c r="F144" i="3"/>
  <c r="F143" i="3"/>
  <c r="E142" i="3"/>
  <c r="E141" i="3" s="1"/>
  <c r="F140" i="3"/>
  <c r="F139" i="3"/>
  <c r="G139" i="3" s="1"/>
  <c r="E138" i="3"/>
  <c r="E137" i="3" s="1"/>
  <c r="D138" i="3"/>
  <c r="D137" i="3"/>
  <c r="D136" i="3" s="1"/>
  <c r="D135" i="3" s="1"/>
  <c r="D134" i="3" s="1"/>
  <c r="E136" i="3"/>
  <c r="E135" i="3" s="1"/>
  <c r="E134" i="3" s="1"/>
  <c r="G133" i="3"/>
  <c r="F133" i="3"/>
  <c r="F132" i="3"/>
  <c r="G132" i="3" s="1"/>
  <c r="E131" i="3"/>
  <c r="E130" i="3" s="1"/>
  <c r="D131" i="3"/>
  <c r="D130" i="3"/>
  <c r="G129" i="3"/>
  <c r="F129" i="3"/>
  <c r="G128" i="3"/>
  <c r="F128" i="3"/>
  <c r="F127" i="3"/>
  <c r="D126" i="3"/>
  <c r="D125" i="3"/>
  <c r="F122" i="3"/>
  <c r="G122" i="3" s="1"/>
  <c r="F121" i="3"/>
  <c r="E121" i="3"/>
  <c r="E120" i="3" s="1"/>
  <c r="E119" i="3" s="1"/>
  <c r="E118" i="3" s="1"/>
  <c r="E117" i="3" s="1"/>
  <c r="D121" i="3"/>
  <c r="D120" i="3" s="1"/>
  <c r="D119" i="3"/>
  <c r="D118" i="3" s="1"/>
  <c r="D117" i="3" s="1"/>
  <c r="F116" i="3"/>
  <c r="G116" i="3" s="1"/>
  <c r="E115" i="3"/>
  <c r="E112" i="3" s="1"/>
  <c r="D115" i="3"/>
  <c r="F114" i="3"/>
  <c r="E113" i="3"/>
  <c r="D113" i="3"/>
  <c r="D112" i="3"/>
  <c r="D109" i="3" s="1"/>
  <c r="D108" i="3" s="1"/>
  <c r="G111" i="3"/>
  <c r="G110" i="3"/>
  <c r="F110" i="3"/>
  <c r="E109" i="3"/>
  <c r="E108" i="3" s="1"/>
  <c r="F107" i="3"/>
  <c r="G107" i="3" s="1"/>
  <c r="G106" i="3"/>
  <c r="F106" i="3"/>
  <c r="F105" i="3" s="1"/>
  <c r="F104" i="3" s="1"/>
  <c r="D105" i="3"/>
  <c r="D104" i="3" s="1"/>
  <c r="D103" i="3"/>
  <c r="D102" i="3" s="1"/>
  <c r="D101" i="3" s="1"/>
  <c r="F100" i="3"/>
  <c r="E99" i="3"/>
  <c r="D99" i="3"/>
  <c r="E98" i="3"/>
  <c r="D98" i="3"/>
  <c r="F97" i="3"/>
  <c r="G97" i="3" s="1"/>
  <c r="F96" i="3"/>
  <c r="G96" i="3" s="1"/>
  <c r="F95" i="3"/>
  <c r="F94" i="3" s="1"/>
  <c r="G94" i="3" s="1"/>
  <c r="E94" i="3"/>
  <c r="D94" i="3"/>
  <c r="G93" i="3"/>
  <c r="F93" i="3"/>
  <c r="F92" i="3"/>
  <c r="G92" i="3" s="1"/>
  <c r="E91" i="3"/>
  <c r="E90" i="3" s="1"/>
  <c r="E86" i="3" s="1"/>
  <c r="E85" i="3" s="1"/>
  <c r="D91" i="3"/>
  <c r="D90" i="3" s="1"/>
  <c r="G89" i="3"/>
  <c r="F88" i="3"/>
  <c r="G88" i="3" s="1"/>
  <c r="F87" i="3"/>
  <c r="G84" i="3"/>
  <c r="F84" i="3"/>
  <c r="F83" i="3"/>
  <c r="G83" i="3" s="1"/>
  <c r="E83" i="3"/>
  <c r="E82" i="3" s="1"/>
  <c r="D83" i="3"/>
  <c r="D82" i="3" s="1"/>
  <c r="D81" i="3" s="1"/>
  <c r="D80" i="3" s="1"/>
  <c r="D79" i="3" s="1"/>
  <c r="F82" i="3"/>
  <c r="F81" i="3" s="1"/>
  <c r="E81" i="3"/>
  <c r="E80" i="3" s="1"/>
  <c r="E79" i="3"/>
  <c r="G78" i="3"/>
  <c r="F78" i="3"/>
  <c r="F77" i="3" s="1"/>
  <c r="E77" i="3"/>
  <c r="D77" i="3"/>
  <c r="E76" i="3"/>
  <c r="E75" i="3" s="1"/>
  <c r="E74" i="3" s="1"/>
  <c r="E73" i="3" s="1"/>
  <c r="D76" i="3"/>
  <c r="D75" i="3" s="1"/>
  <c r="D74" i="3" s="1"/>
  <c r="D73" i="3" s="1"/>
  <c r="G72" i="3"/>
  <c r="F72" i="3"/>
  <c r="G71" i="3"/>
  <c r="F71" i="3"/>
  <c r="F70" i="3" s="1"/>
  <c r="E71" i="3"/>
  <c r="D71" i="3"/>
  <c r="E70" i="3"/>
  <c r="E69" i="3" s="1"/>
  <c r="E68" i="3" s="1"/>
  <c r="E67" i="3" s="1"/>
  <c r="D70" i="3"/>
  <c r="D69" i="3" s="1"/>
  <c r="D68" i="3" s="1"/>
  <c r="D67" i="3" s="1"/>
  <c r="F66" i="3"/>
  <c r="G66" i="3" s="1"/>
  <c r="D65" i="3"/>
  <c r="D64" i="3" s="1"/>
  <c r="D63" i="3"/>
  <c r="D62" i="3" s="1"/>
  <c r="D61" i="3" s="1"/>
  <c r="F60" i="3"/>
  <c r="F59" i="3"/>
  <c r="F58" i="3"/>
  <c r="F57" i="3"/>
  <c r="F56" i="3" s="1"/>
  <c r="E56" i="3"/>
  <c r="D56" i="3"/>
  <c r="F55" i="3"/>
  <c r="F54" i="3"/>
  <c r="E54" i="3"/>
  <c r="D54" i="3"/>
  <c r="G53" i="3"/>
  <c r="F53" i="3"/>
  <c r="F52" i="3" s="1"/>
  <c r="G52" i="3" s="1"/>
  <c r="E52" i="3"/>
  <c r="D52" i="3"/>
  <c r="G51" i="3"/>
  <c r="F51" i="3"/>
  <c r="F50" i="3"/>
  <c r="G49" i="3"/>
  <c r="F49" i="3"/>
  <c r="F48" i="3"/>
  <c r="G48" i="3" s="1"/>
  <c r="F47" i="3"/>
  <c r="G47" i="3" s="1"/>
  <c r="E46" i="3"/>
  <c r="D46" i="3"/>
  <c r="F45" i="3"/>
  <c r="G45" i="3" s="1"/>
  <c r="F44" i="3"/>
  <c r="G44" i="3" s="1"/>
  <c r="F43" i="3"/>
  <c r="E42" i="3"/>
  <c r="E41" i="3" s="1"/>
  <c r="E36" i="3" s="1"/>
  <c r="E35" i="3" s="1"/>
  <c r="D42" i="3"/>
  <c r="D41" i="3"/>
  <c r="D36" i="3" s="1"/>
  <c r="D35" i="3" s="1"/>
  <c r="F40" i="3"/>
  <c r="G39" i="3"/>
  <c r="F39" i="3"/>
  <c r="F38" i="3"/>
  <c r="G38" i="3" s="1"/>
  <c r="F37" i="3"/>
  <c r="F30" i="3"/>
  <c r="G30" i="3" s="1"/>
  <c r="F29" i="3"/>
  <c r="G29" i="3" s="1"/>
  <c r="E29" i="3"/>
  <c r="D29" i="3"/>
  <c r="D28" i="3" s="1"/>
  <c r="D27" i="3" s="1"/>
  <c r="D26" i="3" s="1"/>
  <c r="D25" i="3" s="1"/>
  <c r="D24" i="3" s="1"/>
  <c r="F28" i="3"/>
  <c r="G28" i="3" s="1"/>
  <c r="E28" i="3"/>
  <c r="E27" i="3" s="1"/>
  <c r="E26" i="3" s="1"/>
  <c r="E25" i="3" s="1"/>
  <c r="E24" i="3" s="1"/>
  <c r="F23" i="3"/>
  <c r="G23" i="3" s="1"/>
  <c r="E22" i="3"/>
  <c r="E21" i="3" s="1"/>
  <c r="E20" i="3" s="1"/>
  <c r="E19" i="3" s="1"/>
  <c r="E18" i="3" s="1"/>
  <c r="D22" i="3"/>
  <c r="D21" i="3"/>
  <c r="D20" i="3"/>
  <c r="D19" i="3" s="1"/>
  <c r="D18" i="3" s="1"/>
  <c r="F17" i="3"/>
  <c r="G17" i="3" s="1"/>
  <c r="F16" i="3"/>
  <c r="E16" i="3"/>
  <c r="D16" i="3"/>
  <c r="D15" i="3" s="1"/>
  <c r="D13" i="3" s="1"/>
  <c r="G15" i="3"/>
  <c r="F15" i="3"/>
  <c r="E15" i="3"/>
  <c r="F12" i="3"/>
  <c r="E12" i="3"/>
  <c r="E11" i="3"/>
  <c r="E10" i="3"/>
  <c r="E9" i="3" s="1"/>
  <c r="E8" i="3" s="1"/>
  <c r="F67" i="2"/>
  <c r="E67" i="2"/>
  <c r="D67" i="2"/>
  <c r="F66" i="2"/>
  <c r="E66" i="2"/>
  <c r="E65" i="2" s="1"/>
  <c r="E58" i="2" s="1"/>
  <c r="D66" i="2"/>
  <c r="D65" i="2" s="1"/>
  <c r="F65" i="2"/>
  <c r="D64" i="2"/>
  <c r="G64" i="2" s="1"/>
  <c r="D63" i="2"/>
  <c r="D62" i="2"/>
  <c r="G62" i="2" s="1"/>
  <c r="F61" i="2"/>
  <c r="F58" i="2" s="1"/>
  <c r="E61" i="2"/>
  <c r="D60" i="2"/>
  <c r="D59" i="2" s="1"/>
  <c r="F56" i="2"/>
  <c r="E56" i="2"/>
  <c r="D56" i="2"/>
  <c r="D55" i="2"/>
  <c r="G55" i="2" s="1"/>
  <c r="F54" i="2"/>
  <c r="E54" i="2"/>
  <c r="D54" i="2"/>
  <c r="F53" i="2"/>
  <c r="E53" i="2"/>
  <c r="D53" i="2"/>
  <c r="F52" i="2"/>
  <c r="E52" i="2"/>
  <c r="D52" i="2"/>
  <c r="F50" i="2"/>
  <c r="F49" i="2" s="1"/>
  <c r="E50" i="2"/>
  <c r="E49" i="2" s="1"/>
  <c r="D50" i="2"/>
  <c r="D49" i="2" s="1"/>
  <c r="F48" i="2"/>
  <c r="E48" i="2"/>
  <c r="E46" i="2" s="1"/>
  <c r="D48" i="2"/>
  <c r="F47" i="2"/>
  <c r="E47" i="2"/>
  <c r="D47" i="2"/>
  <c r="G47" i="2" s="1"/>
  <c r="F45" i="2"/>
  <c r="F44" i="2" s="1"/>
  <c r="E45" i="2"/>
  <c r="E44" i="2" s="1"/>
  <c r="D45" i="2"/>
  <c r="D44" i="2" s="1"/>
  <c r="F43" i="2"/>
  <c r="G43" i="2" s="1"/>
  <c r="E43" i="2"/>
  <c r="E42" i="2" s="1"/>
  <c r="D43" i="2"/>
  <c r="D42" i="2"/>
  <c r="F41" i="2"/>
  <c r="G41" i="2" s="1"/>
  <c r="E41" i="2"/>
  <c r="D41" i="2"/>
  <c r="F40" i="2"/>
  <c r="E40" i="2"/>
  <c r="D40" i="2"/>
  <c r="F39" i="2"/>
  <c r="E39" i="2"/>
  <c r="D39" i="2"/>
  <c r="F38" i="2"/>
  <c r="E38" i="2"/>
  <c r="D38" i="2"/>
  <c r="F37" i="2"/>
  <c r="G37" i="2" s="1"/>
  <c r="E37" i="2"/>
  <c r="D37" i="2"/>
  <c r="F35" i="2"/>
  <c r="G35" i="2" s="1"/>
  <c r="E35" i="2"/>
  <c r="D35" i="2"/>
  <c r="F34" i="2"/>
  <c r="E34" i="2"/>
  <c r="D34" i="2"/>
  <c r="F33" i="2"/>
  <c r="E33" i="2"/>
  <c r="D33" i="2"/>
  <c r="E32" i="2"/>
  <c r="G28" i="2"/>
  <c r="F27" i="2"/>
  <c r="F26" i="2" s="1"/>
  <c r="E27" i="2"/>
  <c r="E26" i="2" s="1"/>
  <c r="D27" i="2"/>
  <c r="D26" i="2" s="1"/>
  <c r="G24" i="2"/>
  <c r="G23" i="2"/>
  <c r="G22" i="2"/>
  <c r="F21" i="2"/>
  <c r="G21" i="2" s="1"/>
  <c r="E21" i="2"/>
  <c r="D21" i="2"/>
  <c r="G20" i="2"/>
  <c r="G19" i="2"/>
  <c r="F18" i="2"/>
  <c r="G18" i="2" s="1"/>
  <c r="E18" i="2"/>
  <c r="D18" i="2"/>
  <c r="F14" i="2"/>
  <c r="E14" i="2"/>
  <c r="D14" i="2"/>
  <c r="G14" i="2" s="1"/>
  <c r="F10" i="2"/>
  <c r="G10" i="2" s="1"/>
  <c r="E10" i="2"/>
  <c r="E9" i="2" s="1"/>
  <c r="D10" i="2"/>
  <c r="D9" i="2" s="1"/>
  <c r="F23" i="1"/>
  <c r="E23" i="1"/>
  <c r="H23" i="1" s="1"/>
  <c r="G21" i="1"/>
  <c r="G14" i="1"/>
  <c r="F14" i="1"/>
  <c r="E14" i="1"/>
  <c r="G13" i="1"/>
  <c r="H13" i="1" s="1"/>
  <c r="F13" i="1"/>
  <c r="F15" i="1" s="1"/>
  <c r="E13" i="1"/>
  <c r="E12" i="1"/>
  <c r="G11" i="1"/>
  <c r="H11" i="1" s="1"/>
  <c r="F11" i="1"/>
  <c r="E11" i="1"/>
  <c r="G10" i="1"/>
  <c r="H10" i="1" s="1"/>
  <c r="F10" i="1"/>
  <c r="E10" i="1"/>
  <c r="F42" i="2" l="1"/>
  <c r="G42" i="2" s="1"/>
  <c r="G44" i="2"/>
  <c r="D32" i="2"/>
  <c r="G33" i="2"/>
  <c r="D46" i="2"/>
  <c r="G53" i="2"/>
  <c r="E36" i="2"/>
  <c r="G38" i="2"/>
  <c r="E51" i="2"/>
  <c r="E31" i="2" s="1"/>
  <c r="H14" i="1"/>
  <c r="G34" i="2"/>
  <c r="G66" i="2"/>
  <c r="G45" i="2"/>
  <c r="F46" i="2"/>
  <c r="G46" i="2" s="1"/>
  <c r="D61" i="2"/>
  <c r="D58" i="2" s="1"/>
  <c r="E15" i="1"/>
  <c r="E16" i="1" s="1"/>
  <c r="E25" i="1" s="1"/>
  <c r="G39" i="2"/>
  <c r="G49" i="2"/>
  <c r="F12" i="1"/>
  <c r="F16" i="1" s="1"/>
  <c r="F25" i="1" s="1"/>
  <c r="D51" i="2"/>
  <c r="G65" i="2"/>
  <c r="D36" i="2"/>
  <c r="F51" i="2"/>
  <c r="G13" i="3"/>
  <c r="D12" i="3"/>
  <c r="D11" i="3" s="1"/>
  <c r="D10" i="3" s="1"/>
  <c r="D9" i="3" s="1"/>
  <c r="D8" i="3" s="1"/>
  <c r="D34" i="3"/>
  <c r="F209" i="3"/>
  <c r="G209" i="3" s="1"/>
  <c r="G210" i="3"/>
  <c r="G273" i="3"/>
  <c r="G474" i="3"/>
  <c r="F470" i="3"/>
  <c r="E498" i="3"/>
  <c r="E497" i="3" s="1"/>
  <c r="F517" i="3"/>
  <c r="G518" i="3"/>
  <c r="F46" i="3"/>
  <c r="G46" i="3" s="1"/>
  <c r="F178" i="3"/>
  <c r="G179" i="3"/>
  <c r="G197" i="3"/>
  <c r="F190" i="3"/>
  <c r="F221" i="3"/>
  <c r="G222" i="3"/>
  <c r="F238" i="3"/>
  <c r="G238" i="3" s="1"/>
  <c r="G239" i="3"/>
  <c r="G244" i="3"/>
  <c r="E34" i="3"/>
  <c r="F69" i="3"/>
  <c r="G70" i="3"/>
  <c r="F80" i="3"/>
  <c r="G81" i="3"/>
  <c r="F165" i="3"/>
  <c r="G166" i="3"/>
  <c r="G205" i="3"/>
  <c r="G269" i="3"/>
  <c r="F266" i="3"/>
  <c r="G305" i="3"/>
  <c r="F304" i="3"/>
  <c r="D227" i="3"/>
  <c r="F42" i="3"/>
  <c r="G43" i="3"/>
  <c r="G82" i="3"/>
  <c r="F120" i="3"/>
  <c r="G121" i="3"/>
  <c r="F146" i="3"/>
  <c r="G147" i="3"/>
  <c r="D214" i="3"/>
  <c r="D213" i="3" s="1"/>
  <c r="D188" i="3" s="1"/>
  <c r="F494" i="3"/>
  <c r="G495" i="3"/>
  <c r="F99" i="3"/>
  <c r="G100" i="3"/>
  <c r="E125" i="3"/>
  <c r="E124" i="3" s="1"/>
  <c r="E126" i="3"/>
  <c r="G16" i="3"/>
  <c r="G105" i="3"/>
  <c r="F27" i="3"/>
  <c r="G77" i="3"/>
  <c r="F76" i="3"/>
  <c r="G104" i="3"/>
  <c r="F103" i="3"/>
  <c r="F172" i="3"/>
  <c r="G173" i="3"/>
  <c r="G184" i="3"/>
  <c r="F183" i="3"/>
  <c r="F223" i="3"/>
  <c r="G223" i="3" s="1"/>
  <c r="G224" i="3"/>
  <c r="F360" i="3"/>
  <c r="G361" i="3"/>
  <c r="E434" i="3"/>
  <c r="E433" i="3"/>
  <c r="E432" i="3" s="1"/>
  <c r="E431" i="3" s="1"/>
  <c r="E430" i="3" s="1"/>
  <c r="F483" i="3"/>
  <c r="G484" i="3"/>
  <c r="F113" i="3"/>
  <c r="G114" i="3"/>
  <c r="F11" i="3"/>
  <c r="G12" i="3"/>
  <c r="F22" i="3"/>
  <c r="D86" i="3"/>
  <c r="D85" i="3" s="1"/>
  <c r="D164" i="3"/>
  <c r="D163" i="3" s="1"/>
  <c r="D162" i="3"/>
  <c r="D124" i="3" s="1"/>
  <c r="D123" i="3" s="1"/>
  <c r="G185" i="3"/>
  <c r="F236" i="3"/>
  <c r="G237" i="3"/>
  <c r="E239" i="3"/>
  <c r="E238" i="3" s="1"/>
  <c r="E227" i="3" s="1"/>
  <c r="E272" i="3"/>
  <c r="E263" i="3" s="1"/>
  <c r="G288" i="3"/>
  <c r="F287" i="3"/>
  <c r="F465" i="3"/>
  <c r="G466" i="3"/>
  <c r="F65" i="3"/>
  <c r="F91" i="3"/>
  <c r="F131" i="3"/>
  <c r="F138" i="3"/>
  <c r="D434" i="3"/>
  <c r="D433" i="3"/>
  <c r="D432" i="3" s="1"/>
  <c r="D431" i="3" s="1"/>
  <c r="D430" i="3" s="1"/>
  <c r="E346" i="3"/>
  <c r="E345" i="3" s="1"/>
  <c r="E344" i="3"/>
  <c r="E343" i="3" s="1"/>
  <c r="F115" i="3"/>
  <c r="G115" i="3" s="1"/>
  <c r="F280" i="3"/>
  <c r="F434" i="3"/>
  <c r="G435" i="3"/>
  <c r="F433" i="3"/>
  <c r="G450" i="3"/>
  <c r="G475" i="3"/>
  <c r="F487" i="3"/>
  <c r="G488" i="3"/>
  <c r="D331" i="3"/>
  <c r="D330" i="3" s="1"/>
  <c r="D313" i="3" s="1"/>
  <c r="D312" i="3" s="1"/>
  <c r="G397" i="3"/>
  <c r="E409" i="3"/>
  <c r="E408" i="3" s="1"/>
  <c r="E407" i="3" s="1"/>
  <c r="E406" i="3" s="1"/>
  <c r="E380" i="3" s="1"/>
  <c r="E379" i="3" s="1"/>
  <c r="D415" i="3"/>
  <c r="D414" i="3" s="1"/>
  <c r="G186" i="3"/>
  <c r="G245" i="3"/>
  <c r="E331" i="3"/>
  <c r="E330" i="3" s="1"/>
  <c r="E313" i="3" s="1"/>
  <c r="E312" i="3" s="1"/>
  <c r="F395" i="3"/>
  <c r="G396" i="3"/>
  <c r="F409" i="3"/>
  <c r="G447" i="3"/>
  <c r="E162" i="3"/>
  <c r="F328" i="3"/>
  <c r="G328" i="3" s="1"/>
  <c r="G329" i="3"/>
  <c r="F363" i="3"/>
  <c r="G363" i="3" s="1"/>
  <c r="G364" i="3"/>
  <c r="D380" i="3"/>
  <c r="D379" i="3" s="1"/>
  <c r="G448" i="3"/>
  <c r="G489" i="3"/>
  <c r="F317" i="3"/>
  <c r="F340" i="3"/>
  <c r="F347" i="3"/>
  <c r="F376" i="3"/>
  <c r="F389" i="3"/>
  <c r="F403" i="3"/>
  <c r="F426" i="3"/>
  <c r="F446" i="3"/>
  <c r="G446" i="3" s="1"/>
  <c r="F456" i="3"/>
  <c r="F297" i="3"/>
  <c r="F354" i="3"/>
  <c r="F370" i="3"/>
  <c r="F385" i="3"/>
  <c r="F410" i="3"/>
  <c r="G410" i="3" s="1"/>
  <c r="F422" i="3"/>
  <c r="G422" i="3" s="1"/>
  <c r="F444" i="3"/>
  <c r="G26" i="2"/>
  <c r="G58" i="2"/>
  <c r="F32" i="2"/>
  <c r="G32" i="2" s="1"/>
  <c r="F36" i="2"/>
  <c r="G63" i="2"/>
  <c r="G50" i="2"/>
  <c r="G52" i="2"/>
  <c r="G27" i="2"/>
  <c r="F9" i="2"/>
  <c r="G9" i="2" s="1"/>
  <c r="G15" i="1"/>
  <c r="G12" i="1"/>
  <c r="G51" i="2" l="1"/>
  <c r="G36" i="2"/>
  <c r="G61" i="2"/>
  <c r="D31" i="2"/>
  <c r="H15" i="1"/>
  <c r="F296" i="3"/>
  <c r="G297" i="3"/>
  <c r="F346" i="3"/>
  <c r="F344" i="3"/>
  <c r="G347" i="3"/>
  <c r="F90" i="3"/>
  <c r="G91" i="3"/>
  <c r="G11" i="3"/>
  <c r="G360" i="3"/>
  <c r="F357" i="3"/>
  <c r="F102" i="3"/>
  <c r="G103" i="3"/>
  <c r="G146" i="3"/>
  <c r="F142" i="3"/>
  <c r="F303" i="3"/>
  <c r="G304" i="3"/>
  <c r="F79" i="3"/>
  <c r="G79" i="3" s="1"/>
  <c r="G80" i="3"/>
  <c r="F353" i="3"/>
  <c r="G354" i="3"/>
  <c r="F316" i="3"/>
  <c r="G317" i="3"/>
  <c r="G113" i="3"/>
  <c r="F112" i="3"/>
  <c r="F75" i="3"/>
  <c r="G76" i="3"/>
  <c r="G120" i="3"/>
  <c r="F119" i="3"/>
  <c r="G266" i="3"/>
  <c r="F265" i="3"/>
  <c r="F68" i="3"/>
  <c r="G69" i="3"/>
  <c r="G221" i="3"/>
  <c r="F220" i="3"/>
  <c r="F394" i="3"/>
  <c r="G395" i="3"/>
  <c r="G172" i="3"/>
  <c r="F171" i="3"/>
  <c r="F455" i="3"/>
  <c r="G456" i="3"/>
  <c r="G487" i="3"/>
  <c r="F486" i="3"/>
  <c r="G236" i="3"/>
  <c r="F235" i="3"/>
  <c r="G517" i="3"/>
  <c r="F516" i="3"/>
  <c r="F425" i="3"/>
  <c r="G426" i="3"/>
  <c r="F324" i="3"/>
  <c r="G465" i="3"/>
  <c r="F462" i="3"/>
  <c r="G99" i="3"/>
  <c r="F98" i="3"/>
  <c r="G98" i="3" s="1"/>
  <c r="E33" i="3"/>
  <c r="E32" i="3" s="1"/>
  <c r="E7" i="3" s="1"/>
  <c r="F189" i="3"/>
  <c r="G190" i="3"/>
  <c r="F469" i="3"/>
  <c r="G470" i="3"/>
  <c r="F130" i="3"/>
  <c r="G131" i="3"/>
  <c r="D33" i="3"/>
  <c r="D32" i="3" s="1"/>
  <c r="D7" i="3" s="1"/>
  <c r="F443" i="3"/>
  <c r="G444" i="3"/>
  <c r="F419" i="3"/>
  <c r="F432" i="3"/>
  <c r="G433" i="3"/>
  <c r="F286" i="3"/>
  <c r="G287" i="3"/>
  <c r="G483" i="3"/>
  <c r="F482" i="3"/>
  <c r="F182" i="3"/>
  <c r="G182" i="3" s="1"/>
  <c r="G183" i="3"/>
  <c r="G27" i="3"/>
  <c r="F26" i="3"/>
  <c r="F375" i="3"/>
  <c r="G376" i="3"/>
  <c r="F339" i="3"/>
  <c r="G340" i="3"/>
  <c r="F64" i="3"/>
  <c r="G65" i="3"/>
  <c r="F408" i="3"/>
  <c r="G409" i="3"/>
  <c r="G494" i="3"/>
  <c r="F493" i="3"/>
  <c r="G42" i="3"/>
  <c r="F41" i="3"/>
  <c r="G280" i="3"/>
  <c r="F279" i="3"/>
  <c r="G279" i="3" s="1"/>
  <c r="E123" i="3"/>
  <c r="F384" i="3"/>
  <c r="G385" i="3"/>
  <c r="F400" i="3"/>
  <c r="G403" i="3"/>
  <c r="G370" i="3"/>
  <c r="F369" i="3"/>
  <c r="G369" i="3" s="1"/>
  <c r="F388" i="3"/>
  <c r="G389" i="3"/>
  <c r="G434" i="3"/>
  <c r="F137" i="3"/>
  <c r="G138" i="3"/>
  <c r="F21" i="3"/>
  <c r="G22" i="3"/>
  <c r="G165" i="3"/>
  <c r="F163" i="3"/>
  <c r="G163" i="3" s="1"/>
  <c r="F164" i="3"/>
  <c r="G164" i="3" s="1"/>
  <c r="F162" i="3"/>
  <c r="G162" i="3" s="1"/>
  <c r="F177" i="3"/>
  <c r="G178" i="3"/>
  <c r="F31" i="2"/>
  <c r="H12" i="1"/>
  <c r="G16" i="1"/>
  <c r="G25" i="1" s="1"/>
  <c r="G31" i="2" l="1"/>
  <c r="G90" i="3"/>
  <c r="F86" i="3"/>
  <c r="G137" i="3"/>
  <c r="F136" i="3"/>
  <c r="F229" i="3"/>
  <c r="G235" i="3"/>
  <c r="F118" i="3"/>
  <c r="G119" i="3"/>
  <c r="G64" i="3"/>
  <c r="F63" i="3"/>
  <c r="G189" i="3"/>
  <c r="G425" i="3"/>
  <c r="F424" i="3"/>
  <c r="G424" i="3" s="1"/>
  <c r="G455" i="3"/>
  <c r="F454" i="3"/>
  <c r="F67" i="3"/>
  <c r="G67" i="3" s="1"/>
  <c r="G68" i="3"/>
  <c r="G303" i="3"/>
  <c r="F300" i="3"/>
  <c r="G21" i="3"/>
  <c r="F20" i="3"/>
  <c r="G41" i="3"/>
  <c r="F36" i="3"/>
  <c r="F481" i="3"/>
  <c r="G482" i="3"/>
  <c r="F442" i="3"/>
  <c r="G443" i="3"/>
  <c r="F512" i="3"/>
  <c r="G516" i="3"/>
  <c r="F170" i="3"/>
  <c r="G171" i="3"/>
  <c r="F264" i="3"/>
  <c r="G265" i="3"/>
  <c r="G142" i="3"/>
  <c r="F141" i="3"/>
  <c r="G141" i="3" s="1"/>
  <c r="F383" i="3"/>
  <c r="G384" i="3"/>
  <c r="G375" i="3"/>
  <c r="F374" i="3"/>
  <c r="G286" i="3"/>
  <c r="F283" i="3"/>
  <c r="G130" i="3"/>
  <c r="F126" i="3"/>
  <c r="G126" i="3" s="1"/>
  <c r="F125" i="3"/>
  <c r="F460" i="3"/>
  <c r="G462" i="3"/>
  <c r="F393" i="3"/>
  <c r="G393" i="3" s="1"/>
  <c r="G394" i="3"/>
  <c r="F352" i="3"/>
  <c r="G353" i="3"/>
  <c r="G102" i="3"/>
  <c r="F101" i="3"/>
  <c r="G101" i="3" s="1"/>
  <c r="G344" i="3"/>
  <c r="F399" i="3"/>
  <c r="G399" i="3" s="1"/>
  <c r="G400" i="3"/>
  <c r="G339" i="3"/>
  <c r="F331" i="3"/>
  <c r="F330" i="3" s="1"/>
  <c r="G316" i="3"/>
  <c r="F315" i="3"/>
  <c r="G26" i="3"/>
  <c r="F25" i="3"/>
  <c r="F485" i="3"/>
  <c r="G485" i="3" s="1"/>
  <c r="G486" i="3"/>
  <c r="F214" i="3"/>
  <c r="G220" i="3"/>
  <c r="G357" i="3"/>
  <c r="F356" i="3"/>
  <c r="G356" i="3" s="1"/>
  <c r="G346" i="3"/>
  <c r="F345" i="3"/>
  <c r="G345" i="3" s="1"/>
  <c r="F492" i="3"/>
  <c r="G493" i="3"/>
  <c r="G388" i="3"/>
  <c r="F387" i="3"/>
  <c r="G387" i="3" s="1"/>
  <c r="F407" i="3"/>
  <c r="G408" i="3"/>
  <c r="G432" i="3"/>
  <c r="G469" i="3"/>
  <c r="F321" i="3"/>
  <c r="G324" i="3"/>
  <c r="G75" i="3"/>
  <c r="F74" i="3"/>
  <c r="F176" i="3"/>
  <c r="G176" i="3" s="1"/>
  <c r="G177" i="3"/>
  <c r="F417" i="3"/>
  <c r="G419" i="3"/>
  <c r="G112" i="3"/>
  <c r="F109" i="3"/>
  <c r="F292" i="3"/>
  <c r="G296" i="3"/>
  <c r="F416" i="3" l="1"/>
  <c r="G417" i="3"/>
  <c r="G492" i="3"/>
  <c r="F491" i="3"/>
  <c r="G491" i="3" s="1"/>
  <c r="F373" i="3"/>
  <c r="G374" i="3"/>
  <c r="F35" i="3"/>
  <c r="G36" i="3"/>
  <c r="F453" i="3"/>
  <c r="G453" i="3" s="1"/>
  <c r="G454" i="3"/>
  <c r="G25" i="3"/>
  <c r="F24" i="3"/>
  <c r="G24" i="3" s="1"/>
  <c r="G170" i="3"/>
  <c r="F169" i="3"/>
  <c r="G169" i="3" s="1"/>
  <c r="G118" i="3"/>
  <c r="F117" i="3"/>
  <c r="G117" i="3" s="1"/>
  <c r="F19" i="3"/>
  <c r="G20" i="3"/>
  <c r="F73" i="3"/>
  <c r="G73" i="3" s="1"/>
  <c r="G74" i="3"/>
  <c r="F314" i="3"/>
  <c r="G315" i="3"/>
  <c r="G125" i="3"/>
  <c r="F382" i="3"/>
  <c r="G383" i="3"/>
  <c r="G512" i="3"/>
  <c r="F511" i="3"/>
  <c r="F228" i="3"/>
  <c r="G229" i="3"/>
  <c r="G292" i="3"/>
  <c r="F291" i="3"/>
  <c r="G291" i="3" s="1"/>
  <c r="F406" i="3"/>
  <c r="G406" i="3" s="1"/>
  <c r="G407" i="3"/>
  <c r="G300" i="3"/>
  <c r="F299" i="3"/>
  <c r="G299" i="3" s="1"/>
  <c r="F135" i="3"/>
  <c r="G136" i="3"/>
  <c r="F108" i="3"/>
  <c r="G108" i="3" s="1"/>
  <c r="G109" i="3"/>
  <c r="F441" i="3"/>
  <c r="G442" i="3"/>
  <c r="F320" i="3"/>
  <c r="G320" i="3" s="1"/>
  <c r="G321" i="3"/>
  <c r="G214" i="3"/>
  <c r="F213" i="3"/>
  <c r="F351" i="3"/>
  <c r="G352" i="3"/>
  <c r="G283" i="3"/>
  <c r="F282" i="3"/>
  <c r="G63" i="3"/>
  <c r="F62" i="3"/>
  <c r="G86" i="3"/>
  <c r="F85" i="3"/>
  <c r="G85" i="3" s="1"/>
  <c r="F459" i="3"/>
  <c r="G459" i="3" s="1"/>
  <c r="G460" i="3"/>
  <c r="G264" i="3"/>
  <c r="G481" i="3"/>
  <c r="F480" i="3"/>
  <c r="G314" i="3" l="1"/>
  <c r="F313" i="3"/>
  <c r="F350" i="3"/>
  <c r="G351" i="3"/>
  <c r="G35" i="3"/>
  <c r="F34" i="3"/>
  <c r="G135" i="3"/>
  <c r="F134" i="3"/>
  <c r="F479" i="3"/>
  <c r="G480" i="3"/>
  <c r="F61" i="3"/>
  <c r="G61" i="3" s="1"/>
  <c r="G62" i="3"/>
  <c r="G511" i="3"/>
  <c r="F498" i="3"/>
  <c r="G213" i="3"/>
  <c r="F188" i="3"/>
  <c r="G188" i="3" s="1"/>
  <c r="G373" i="3"/>
  <c r="F372" i="3"/>
  <c r="G372" i="3" s="1"/>
  <c r="G282" i="3"/>
  <c r="F272" i="3"/>
  <c r="F227" i="3"/>
  <c r="G227" i="3" s="1"/>
  <c r="G228" i="3"/>
  <c r="F440" i="3"/>
  <c r="G441" i="3"/>
  <c r="F381" i="3"/>
  <c r="G382" i="3"/>
  <c r="G19" i="3"/>
  <c r="F18" i="3"/>
  <c r="F415" i="3"/>
  <c r="G416" i="3"/>
  <c r="G134" i="3" l="1"/>
  <c r="F124" i="3"/>
  <c r="G440" i="3"/>
  <c r="F431" i="3"/>
  <c r="G498" i="3"/>
  <c r="F497" i="3"/>
  <c r="G497" i="3" s="1"/>
  <c r="G272" i="3"/>
  <c r="F263" i="3"/>
  <c r="G263" i="3" s="1"/>
  <c r="F414" i="3"/>
  <c r="G414" i="3" s="1"/>
  <c r="G415" i="3"/>
  <c r="G350" i="3"/>
  <c r="F343" i="3"/>
  <c r="G343" i="3" s="1"/>
  <c r="G34" i="3"/>
  <c r="F312" i="3"/>
  <c r="G312" i="3" s="1"/>
  <c r="G313" i="3"/>
  <c r="G18" i="3"/>
  <c r="F10" i="3"/>
  <c r="F380" i="3"/>
  <c r="G381" i="3"/>
  <c r="G479" i="3"/>
  <c r="F468" i="3"/>
  <c r="F33" i="3" s="1"/>
  <c r="G33" i="3" l="1"/>
  <c r="F32" i="3"/>
  <c r="G32" i="3" s="1"/>
  <c r="F430" i="3"/>
  <c r="G430" i="3" s="1"/>
  <c r="G431" i="3"/>
  <c r="F379" i="3"/>
  <c r="G379" i="3" s="1"/>
  <c r="G380" i="3"/>
  <c r="F467" i="3"/>
  <c r="G467" i="3" s="1"/>
  <c r="G468" i="3"/>
  <c r="G124" i="3"/>
  <c r="F123" i="3"/>
  <c r="G123" i="3" s="1"/>
  <c r="G10" i="3"/>
  <c r="F9" i="3"/>
  <c r="G9" i="3" l="1"/>
  <c r="F8" i="3"/>
  <c r="G8" i="3" l="1"/>
  <c r="F7" i="3"/>
  <c r="G7" i="3" s="1"/>
</calcChain>
</file>

<file path=xl/sharedStrings.xml><?xml version="1.0" encoding="utf-8"?>
<sst xmlns="http://schemas.openxmlformats.org/spreadsheetml/2006/main" count="789" uniqueCount="438">
  <si>
    <t>Na temelju članka 166. Zakona o proračunu ("Narodne novine" br. 144/21) i članka 34. stavak 1., podstavak 4. Statuta Općine Dragalić ("Službeni glasnik"  broj 3/18 i 4/21) OPĆINSKO VIJEĆE OPĆINE DRAGALIĆ na 9.sjednici održanoj  16.11.2022.godine donijelo je</t>
  </si>
  <si>
    <r>
      <rPr>
        <b/>
        <sz val="13.5"/>
        <rFont val="Times New Roman"/>
        <family val="1"/>
      </rPr>
      <t>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DIO</t>
    </r>
  </si>
  <si>
    <r>
      <rPr>
        <b/>
        <sz val="13.5"/>
        <rFont val="Times New Roman"/>
        <family val="1"/>
      </rPr>
      <t>1. IZMJENE I DOPUNE PRORAČUNA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OPĆINE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  <r>
      <rPr>
        <sz val="13.5"/>
        <rFont val="Times New Roman"/>
        <family val="1"/>
      </rPr>
      <t xml:space="preserve"> 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2022.</t>
    </r>
    <r>
      <rPr>
        <sz val="13.5"/>
        <rFont val="Times New Roman"/>
        <family val="1"/>
      </rPr>
      <t>g.</t>
    </r>
  </si>
  <si>
    <r>
      <t xml:space="preserve">                                                                                                                                             </t>
    </r>
    <r>
      <rPr>
        <b/>
        <sz val="8.5"/>
        <rFont val="Times New Roman"/>
        <family val="1"/>
      </rPr>
      <t>Članak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1.</t>
    </r>
  </si>
  <si>
    <t>"Izmjene i dopune Proračuna Općine Dragalić za 2022.godinu sastoje se od:</t>
  </si>
  <si>
    <t>PLAN ZA 2022.</t>
  </si>
  <si>
    <t>Smnnjenje / Povećanje</t>
  </si>
  <si>
    <t>NOVI PLAN ZA 2022.</t>
  </si>
  <si>
    <t>Indeks 5/3</t>
  </si>
  <si>
    <t>1.</t>
  </si>
  <si>
    <t>2.</t>
  </si>
  <si>
    <t>3.</t>
  </si>
  <si>
    <t>4.</t>
  </si>
  <si>
    <t>5.</t>
  </si>
  <si>
    <t>6.</t>
  </si>
  <si>
    <r>
      <rPr>
        <b/>
        <sz val="8.5"/>
        <rFont val="Times New Roman"/>
        <family val="1"/>
      </rPr>
      <t>A.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RASHODA</t>
    </r>
  </si>
  <si>
    <r>
      <rPr>
        <sz val="8.5"/>
        <rFont val="Times New Roman"/>
        <family val="1"/>
      </rPr>
      <t>PRIHODI POSLOVANJA</t>
    </r>
  </si>
  <si>
    <r>
      <rPr>
        <sz val="8.5"/>
        <rFont val="Times New Roman"/>
        <family val="1"/>
      </rPr>
      <t>PRIHODI OD PRODAJE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</si>
  <si>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</si>
  <si>
    <r>
      <rPr>
        <sz val="8.5"/>
        <rFont val="Times New Roman"/>
        <family val="1"/>
      </rPr>
      <t>RASHODI POSLOVANJA</t>
    </r>
  </si>
  <si>
    <r>
      <rPr>
        <sz val="8.5"/>
        <rFont val="Times New Roman"/>
        <family val="1"/>
      </rPr>
      <t>RASHODI ZA NABAVU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</si>
  <si>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</si>
  <si>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b/>
        <sz val="8.5"/>
        <rFont val="Times New Roman"/>
        <family val="1"/>
      </rPr>
      <t>RAZLIKA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VIŠAK/MANJAK</t>
    </r>
  </si>
  <si>
    <r>
      <rPr>
        <b/>
        <sz val="8.5"/>
        <rFont val="Times New Roman"/>
        <family val="1"/>
      </rPr>
      <t>B.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FINANCIRANJA</t>
    </r>
  </si>
  <si>
    <r>
      <rPr>
        <sz val="8.5"/>
        <rFont val="Times New Roman"/>
        <family val="1"/>
      </rPr>
      <t>PRIMICI OD FINANCIJSKE IMOVINE I ZADUŽIVANJA</t>
    </r>
  </si>
  <si>
    <r>
      <rPr>
        <sz val="8.5"/>
        <rFont val="Times New Roman"/>
        <family val="1"/>
      </rPr>
      <t>IZDACI ZA FINANCIJSKU IMOVINU I OTPLATE ZAJMOV</t>
    </r>
  </si>
  <si>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</t>
    </r>
  </si>
  <si>
    <r>
      <rPr>
        <b/>
        <sz val="8.5"/>
        <rFont val="Times New Roman"/>
        <family val="1"/>
      </rPr>
      <t>C.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</si>
  <si>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8.5"/>
        <rFont val="Times New Roman"/>
        <family val="1"/>
      </rPr>
      <t>VLASTITI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IZVORI</t>
    </r>
  </si>
  <si>
    <r>
      <rPr>
        <b/>
        <sz val="8.5"/>
        <rFont val="Times New Roman"/>
        <family val="1"/>
      </rPr>
      <t>VIŠAK/MANJAK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+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FINANCIRANJE+RASPOLOŽIVA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</si>
  <si>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t xml:space="preserve">                                                                                                                 </t>
    </r>
    <r>
      <rPr>
        <b/>
        <sz val="9"/>
        <rFont val="Times New Roman"/>
        <family val="1"/>
      </rPr>
      <t>Članak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2.</t>
    </r>
  </si>
  <si>
    <t>U članku 2. prihodi i rashodi te primici i izdaci po ekonomskoj klasifikaciji utvrđuje se u Računu prihoda i rashoda i Računu financiranja za 2022. godinu kako slijedi:</t>
  </si>
  <si>
    <r>
      <rPr>
        <b/>
        <sz val="13.5"/>
        <rFont val="Times New Roman"/>
        <family val="1"/>
      </rPr>
      <t>OPĆINA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</si>
  <si>
    <r>
      <rPr>
        <b/>
        <sz val="13.5"/>
        <rFont val="Times New Roman"/>
        <family val="1"/>
      </rPr>
      <t>1. IZMJENE I DOPUNE PRORAČUNA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OPĆINE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2022.g.</t>
    </r>
  </si>
  <si>
    <r>
      <rPr>
        <b/>
        <sz val="12"/>
        <rFont val="Times New Roman"/>
        <family val="1"/>
      </rPr>
      <t>OPĆI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</t>
    </r>
  </si>
  <si>
    <r>
      <rPr>
        <b/>
        <sz val="9"/>
        <rFont val="Times New Roman"/>
        <family val="1"/>
      </rPr>
      <t>A.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RAČUN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RASHODA</t>
    </r>
  </si>
  <si>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</t>
    </r>
  </si>
  <si>
    <r>
      <rPr>
        <b/>
        <sz val="5"/>
        <rFont val="Times New Roman"/>
        <family val="1"/>
      </rPr>
      <t>BROJ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KONTA</t>
    </r>
  </si>
  <si>
    <r>
      <rPr>
        <b/>
        <sz val="7.5"/>
        <rFont val="Times New Roman"/>
        <family val="1"/>
      </rPr>
      <t>VRSTA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PRIHODA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/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RASHODA</t>
    </r>
  </si>
  <si>
    <r>
      <rPr>
        <b/>
        <sz val="10"/>
        <rFont val="Times New Roman"/>
        <family val="1"/>
      </rPr>
      <t>Plan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2022.</t>
    </r>
  </si>
  <si>
    <t>Povećanje / Smanjenje</t>
  </si>
  <si>
    <t>Novi Plan za 2022.</t>
  </si>
  <si>
    <t>6. PRIHODI POSLOVANJA</t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</si>
  <si>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</si>
  <si>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poreza</t>
    </r>
  </si>
  <si>
    <r>
      <rPr>
        <sz val="8.5"/>
        <rFont val="Times New Roman"/>
        <family val="1"/>
      </rPr>
      <t>Porez i prirez na dohodak</t>
    </r>
  </si>
  <si>
    <r>
      <rPr>
        <sz val="8.5"/>
        <rFont val="Times New Roman"/>
        <family val="1"/>
      </rPr>
      <t>Porezi na imovinu</t>
    </r>
  </si>
  <si>
    <r>
      <rPr>
        <sz val="8.5"/>
        <rFont val="Times New Roman"/>
        <family val="1"/>
      </rPr>
      <t>Porezi na robu i usluge</t>
    </r>
  </si>
  <si>
    <r>
      <rPr>
        <b/>
        <sz val="8.5"/>
        <rFont val="Times New Roman"/>
        <family val="1"/>
      </rPr>
      <t>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</t>
    </r>
  </si>
  <si>
    <r>
      <rPr>
        <sz val="8.5"/>
        <rFont val="Times New Roman"/>
        <family val="1"/>
      </rPr>
      <t>Pomoći iz proračuna</t>
    </r>
  </si>
  <si>
    <r>
      <rPr>
        <sz val="8.5"/>
        <rFont val="Times New Roman"/>
        <family val="1"/>
      </rPr>
      <t>Pomoći od ostalih subj. unutar opće države</t>
    </r>
  </si>
  <si>
    <t>Pomoći temeljem prijenosa EU sredstava (WiFi)</t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</si>
  <si>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</si>
  <si>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financijske imovine</t>
    </r>
  </si>
  <si>
    <r>
      <rPr>
        <sz val="8.5"/>
        <rFont val="Times New Roman"/>
        <family val="1"/>
      </rPr>
      <t>Prihodi od nefinancijske 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</si>
  <si>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administrativnih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pristojbi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posebnim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propisim</t>
    </r>
  </si>
  <si>
    <t>Administrativne (upravne) pristojbe</t>
  </si>
  <si>
    <r>
      <rPr>
        <sz val="8.5"/>
        <rFont val="Times New Roman"/>
        <family val="1"/>
      </rPr>
      <t>Prihodi po posebnim propisima</t>
    </r>
  </si>
  <si>
    <r>
      <rPr>
        <sz val="8.5"/>
        <rFont val="Times New Roman"/>
        <family val="1"/>
      </rPr>
      <t>Komunalni doprinosi i naknade</t>
    </r>
  </si>
  <si>
    <r>
      <rPr>
        <b/>
        <sz val="8.5"/>
        <rFont val="Times New Roman"/>
        <family val="1"/>
      </rPr>
      <t>7.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</si>
  <si>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</si>
  <si>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</si>
  <si>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prodaje materijalne imov. - prirodnih bogatstava</t>
    </r>
  </si>
  <si>
    <t>Prihodi od prodaje materijalne imov. - kuće i stanovi</t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</si>
  <si>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</si>
  <si>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zaposlene</t>
    </r>
  </si>
  <si>
    <r>
      <rPr>
        <sz val="7.5"/>
        <rFont val="Times New Roman"/>
        <family val="1"/>
      </rPr>
      <t>Plaće (Bruto)</t>
    </r>
  </si>
  <si>
    <r>
      <rPr>
        <sz val="8.5"/>
        <rFont val="Times New Roman"/>
        <family val="1"/>
      </rPr>
      <t>Ostali rashodi za zaposlene</t>
    </r>
  </si>
  <si>
    <t>Doprinosi na plaće</t>
  </si>
  <si>
    <r>
      <rPr>
        <b/>
        <sz val="8.5"/>
        <rFont val="Times New Roman"/>
        <family val="1"/>
      </rPr>
      <t>Materijalni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</si>
  <si>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Naknade troškova zaposlenima</t>
    </r>
  </si>
  <si>
    <r>
      <rPr>
        <sz val="8.5"/>
        <rFont val="Times New Roman"/>
        <family val="1"/>
      </rPr>
      <t>Rashodi za materijal i energiju</t>
    </r>
  </si>
  <si>
    <r>
      <rPr>
        <sz val="8.5"/>
        <rFont val="Times New Roman"/>
        <family val="1"/>
      </rPr>
      <t>Rashodi za usluge</t>
    </r>
  </si>
  <si>
    <r>
      <rPr>
        <sz val="7.5"/>
        <rFont val="Times New Roman"/>
        <family val="1"/>
      </rPr>
      <t>Naknade troškova osobama izvan radnog odnosa</t>
    </r>
  </si>
  <si>
    <r>
      <rPr>
        <sz val="8.5"/>
        <rFont val="Times New Roman"/>
        <family val="1"/>
      </rPr>
      <t>Ostali nespomenuti rashodi poslovanja</t>
    </r>
  </si>
  <si>
    <r>
      <rPr>
        <b/>
        <sz val="8.5"/>
        <rFont val="Times New Roman"/>
        <family val="1"/>
      </rPr>
      <t>Financijski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</si>
  <si>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Ostali financijski rashodi</t>
    </r>
  </si>
  <si>
    <r>
      <rPr>
        <b/>
        <sz val="8.5"/>
        <rFont val="Times New Roman"/>
        <family val="1"/>
      </rPr>
      <t>Subvencije</t>
    </r>
  </si>
  <si>
    <r>
      <rPr>
        <sz val="8.5"/>
        <rFont val="Times New Roman"/>
        <family val="1"/>
      </rPr>
      <t>Subvencije trg. društv., poljopr. i obrtnicima izvan javnog sektora</t>
    </r>
  </si>
  <si>
    <r>
      <rPr>
        <b/>
        <sz val="7.5"/>
        <rFont val="Times New Roman"/>
        <family val="1"/>
      </rPr>
      <t>Pomoći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dane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inoz.i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unutar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općeg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proračuna</t>
    </r>
  </si>
  <si>
    <r>
      <rPr>
        <sz val="7.5"/>
        <rFont val="Times New Roman"/>
        <family val="1"/>
      </rPr>
      <t>Pomoći unutar općeg proračuna</t>
    </r>
  </si>
  <si>
    <t>Pomoći proračunskim korisnicima drugih proračuna</t>
  </si>
  <si>
    <r>
      <rPr>
        <b/>
        <sz val="8.5"/>
        <rFont val="Times New Roman"/>
        <family val="1"/>
      </rPr>
      <t>Naknade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građanima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kućanstvima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temelju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osiguranja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druge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naknade</t>
    </r>
  </si>
  <si>
    <r>
      <rPr>
        <sz val="8.5"/>
        <rFont val="Times New Roman"/>
        <family val="1"/>
      </rPr>
      <t>Ostale naknade građanima i kućanstvima iz proračuna</t>
    </r>
  </si>
  <si>
    <r>
      <rPr>
        <b/>
        <sz val="8.5"/>
        <rFont val="Times New Roman"/>
        <family val="1"/>
      </rPr>
      <t>Ostali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</si>
  <si>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Tekuće donacije</t>
    </r>
  </si>
  <si>
    <r>
      <rPr>
        <sz val="8.5"/>
        <rFont val="Times New Roman"/>
        <family val="1"/>
      </rPr>
      <t>Kapitalne donacije</t>
    </r>
  </si>
  <si>
    <r>
      <rPr>
        <sz val="7.5"/>
        <rFont val="Times New Roman"/>
        <family val="1"/>
      </rPr>
      <t>Kazne, penali i naknade štete</t>
    </r>
  </si>
  <si>
    <r>
      <rPr>
        <sz val="8.5"/>
        <rFont val="Times New Roman"/>
        <family val="1"/>
      </rPr>
      <t>Izvanredni rashodi</t>
    </r>
  </si>
  <si>
    <t>Kapitalne pomoći</t>
  </si>
  <si>
    <r>
      <rPr>
        <b/>
        <sz val="8.5"/>
        <rFont val="Times New Roman"/>
        <family val="1"/>
      </rPr>
      <t>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</si>
  <si>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</si>
  <si>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Rashodi za nabavu neproizvedene dugotrajne imovine</t>
  </si>
  <si>
    <t>Materijalna imovina-prirodna bogatstva</t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</si>
  <si>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dugotrajne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</si>
  <si>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Građevinski objekti</t>
    </r>
  </si>
  <si>
    <r>
      <rPr>
        <sz val="8.5"/>
        <rFont val="Times New Roman"/>
        <family val="1"/>
      </rPr>
      <t>Postrojenja i oprema</t>
    </r>
  </si>
  <si>
    <r>
      <rPr>
        <sz val="8.5"/>
        <rFont val="Times New Roman"/>
        <family val="1"/>
      </rPr>
      <t>Nematerijalna proizvedena imovina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</si>
  <si>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dodatna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ulaganja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nefinancijskoj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imovini</t>
    </r>
  </si>
  <si>
    <r>
      <rPr>
        <sz val="8.5"/>
        <rFont val="Times New Roman"/>
        <family val="1"/>
      </rPr>
      <t>Dodatna ulaganja na građevinskim objektima</t>
    </r>
  </si>
  <si>
    <t>Dodatna ulaganja na postrojenju i opremi</t>
  </si>
  <si>
    <r>
      <rPr>
        <b/>
        <sz val="12.5"/>
        <rFont val="Times New Roman"/>
        <family val="1"/>
      </rPr>
      <t>OPĆINA</t>
    </r>
    <r>
      <rPr>
        <sz val="12.5"/>
        <rFont val="Times New Roman"/>
        <family val="1"/>
      </rPr>
      <t xml:space="preserve"> </t>
    </r>
    <r>
      <rPr>
        <b/>
        <sz val="12.5"/>
        <rFont val="Times New Roman"/>
        <family val="1"/>
      </rPr>
      <t>DRAGALIĆ; OIB:19465604393</t>
    </r>
  </si>
  <si>
    <t>1. IZMJENE I DOPUNE PRORAČUNA ZA 2022.g.</t>
  </si>
  <si>
    <r>
      <rPr>
        <b/>
        <sz val="11"/>
        <rFont val="Times New Roman"/>
        <family val="1"/>
      </rPr>
      <t xml:space="preserve">                                                                       II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POSEBNI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DIO</t>
    </r>
  </si>
  <si>
    <t>Rashodi i izdaci u Izmjenama i dopunama Proračuna, u iznosu 10.873.357,21 kuna raspoređuju se po organizacijskoj, ekonomskoj i programskoj klasifikaciji u Posebnom dijelu Proračuna kako slijedi:</t>
  </si>
  <si>
    <r>
      <rPr>
        <b/>
        <sz val="4.5"/>
        <rFont val="Times New Roman"/>
        <family val="1"/>
      </rPr>
      <t>BROJ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RAČUNA</t>
    </r>
  </si>
  <si>
    <r>
      <rPr>
        <b/>
        <sz val="11"/>
        <rFont val="Times New Roman"/>
        <family val="1"/>
      </rPr>
      <t>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</t>
    </r>
  </si>
  <si>
    <r>
      <rPr>
        <b/>
        <sz val="11"/>
        <rFont val="Times New Roman"/>
        <family val="1"/>
        <charset val="238"/>
      </rPr>
      <t>Plan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za</t>
    </r>
    <r>
      <rPr>
        <sz val="11"/>
        <rFont val="Times New Roman"/>
        <family val="1"/>
        <charset val="238"/>
      </rPr>
      <t xml:space="preserve">  </t>
    </r>
    <r>
      <rPr>
        <b/>
        <sz val="11"/>
        <rFont val="Times New Roman"/>
        <family val="1"/>
        <charset val="238"/>
      </rPr>
      <t>2022.</t>
    </r>
  </si>
  <si>
    <r>
      <rPr>
        <b/>
        <sz val="10"/>
        <rFont val="Times New Roman"/>
        <family val="1"/>
        <charset val="238"/>
      </rPr>
      <t>Indeks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5/3</t>
    </r>
  </si>
  <si>
    <r>
      <rPr>
        <b/>
        <sz val="9.5"/>
        <rFont val="Times New Roman"/>
        <family val="1"/>
      </rPr>
      <t>UKUPNO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IZDACI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</si>
  <si>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VIJEĆE</t>
    </r>
  </si>
  <si>
    <t>Glava 01  OPĆINSKO VIJEĆE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</si>
  <si>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P1001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Donošenje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mjera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djelokr.</t>
    </r>
    <r>
      <rPr>
        <sz val="9.5"/>
        <rFont val="Times New Roman"/>
        <family val="1"/>
      </rPr>
      <t>P</t>
    </r>
    <r>
      <rPr>
        <b/>
        <i/>
        <sz val="9.5"/>
        <rFont val="Times New Roman"/>
        <family val="1"/>
      </rPr>
      <t>redst.tijela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 mjesne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samoupr.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</si>
  <si>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Predstavničko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tijelo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</si>
  <si>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usluge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</si>
  <si>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</si>
  <si>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Izvor</t>
    </r>
    <r>
      <rPr>
        <b/>
        <sz val="9.5"/>
        <rFont val="Times New Roman"/>
        <family val="1"/>
        <charset val="1"/>
      </rPr>
      <t xml:space="preserve"> 9.1. Prijenos sredstava iz prethodnih godina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</si>
  <si>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</si>
  <si>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rPr>
        <b/>
        <sz val="9.5"/>
        <rFont val="Times New Roman"/>
        <family val="1"/>
      </rP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</si>
  <si>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Ostali nespomenuti rashodi poslovanja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</si>
  <si>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Vijeće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nacionalnih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manjina</t>
    </r>
  </si>
  <si>
    <r>
      <rPr>
        <b/>
        <sz val="9.5"/>
        <rFont val="Times New Roman"/>
        <family val="1"/>
      </rPr>
      <t>Ostali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</si>
  <si>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Tekuće donacije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</si>
  <si>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političkih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stranaka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</si>
  <si>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funkcije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stranaka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</si>
  <si>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</t>
    </r>
  </si>
  <si>
    <t>Glava 02  JEDINSTVENI UPRAVNI ODJEL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</si>
  <si>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Javna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uprava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administracija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</si>
  <si>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ADMINISTR.,TEHNIČKO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STRUČNO OSOBLJE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</si>
  <si>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5.4. DRŽAVNI PRORAČUN - Fiskalno izravnanje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</si>
  <si>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3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VLASTITI PRIHODI -iznajmljivanje opreme služnost..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</si>
  <si>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5.5. Pomoći temeljem prijenosa EU sredstava WiFi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</si>
  <si>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zaposlene</t>
    </r>
  </si>
  <si>
    <r>
      <rPr>
        <sz val="9.5"/>
        <rFont val="Times New Roman"/>
        <family val="1"/>
      </rPr>
      <t>Plaće (Bruto)</t>
    </r>
  </si>
  <si>
    <r>
      <rPr>
        <sz val="9.5"/>
        <rFont val="Times New Roman"/>
        <family val="1"/>
      </rPr>
      <t>Ostali rashodi za zaposlene</t>
    </r>
  </si>
  <si>
    <r>
      <rPr>
        <sz val="9.5"/>
        <rFont val="Times New Roman"/>
        <family val="1"/>
      </rPr>
      <t>Doprinosi na plaće</t>
    </r>
  </si>
  <si>
    <r>
      <rPr>
        <sz val="9.5"/>
        <rFont val="Times New Roman"/>
        <family val="1"/>
      </rPr>
      <t>Naknade troškova zaposlenima</t>
    </r>
  </si>
  <si>
    <r>
      <rPr>
        <sz val="9.5"/>
        <rFont val="Times New Roman"/>
        <family val="1"/>
      </rPr>
      <t>Rashodi za materijal i energiju</t>
    </r>
  </si>
  <si>
    <r>
      <rPr>
        <sz val="9.5"/>
        <rFont val="Times New Roman"/>
        <family val="1"/>
      </rPr>
      <t>Rashodi za usluge</t>
    </r>
  </si>
  <si>
    <r>
      <rPr>
        <sz val="9.5"/>
        <rFont val="Times New Roman"/>
        <family val="1"/>
      </rPr>
      <t>Naknade troš.osobama izvan radnog odnosa</t>
    </r>
  </si>
  <si>
    <r>
      <rPr>
        <b/>
        <sz val="9.5"/>
        <rFont val="Times New Roman"/>
        <family val="1"/>
      </rPr>
      <t>Financijski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</si>
  <si>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Ostali financ.rashodi - bank.usl.i platni promet</t>
    </r>
  </si>
  <si>
    <t>Pomoći dane u inoz.i unutar općeg proračuna</t>
  </si>
  <si>
    <t>Pomoći unutar općeg proračuna</t>
  </si>
  <si>
    <t>Kazne , penali i naknade šteta</t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</si>
  <si>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</si>
  <si>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t>Rashodi za dodatna ulag.na nefin.imov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</si>
  <si>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TEKUĆA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PRIČUVA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</si>
  <si>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Izvanredni rashodi - proračunska pričuva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</si>
  <si>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ZGRADA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RED.KORIŠTENJE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</si>
  <si>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</si>
  <si>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SUFINANCIRANJE KOMUNALNOG REDARA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</si>
  <si>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</t>
    </r>
  </si>
  <si>
    <r>
      <rPr>
        <b/>
        <sz val="9.5"/>
        <rFont val="Times New Roman"/>
        <family val="1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inoz.i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unutar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</si>
  <si>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Pomoći unutar općeg proračuna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</si>
  <si>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LOKALNA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AKCIJSKA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GRUPA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(LAG)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</si>
  <si>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RADOVI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</si>
  <si>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</si>
  <si>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TEKUĆE POMOĆI HZZ</t>
    </r>
  </si>
  <si>
    <t>Naknade troškova zaposlenima</t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</si>
  <si>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</si>
  <si>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sz val="9.5"/>
        <rFont val="Times New Roman"/>
        <family val="1"/>
      </rPr>
      <t>Postrojenja i oprema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</si>
  <si>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UREDSKI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NAMJEŠTAJ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INFORMATIZACIJA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UPRAVE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</si>
  <si>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</si>
  <si>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rPr>
        <sz val="9.5"/>
        <rFont val="Times New Roman"/>
        <family val="1"/>
      </rPr>
      <t>Nematerijalna proizvedena imovina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</si>
  <si>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SANACIJA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RATOM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RAZRUŠENIH
</t>
    </r>
    <r>
      <rPr>
        <b/>
        <sz val="9.5"/>
        <rFont val="Times New Roman"/>
        <family val="1"/>
      </rPr>
      <t>DOMOVA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</si>
  <si>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 - kapitalne pomoći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</si>
  <si>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dodat.na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nefin.imov</t>
    </r>
  </si>
  <si>
    <r>
      <rPr>
        <sz val="9.5"/>
        <rFont val="Times New Roman"/>
        <family val="1"/>
      </rPr>
      <t>Dodatna ulaganja na građevinskim objektima</t>
    </r>
  </si>
  <si>
    <t>Nematerijalna proizvedena imovina - projekti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</si>
  <si>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DRUŠTVENOG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 DRAGALIĆ</t>
    </r>
  </si>
  <si>
    <r>
      <rPr>
        <sz val="9.5"/>
        <rFont val="Times New Roman"/>
        <family val="1"/>
      </rPr>
      <t>Građevinski objekti</t>
    </r>
  </si>
  <si>
    <t>Glava 03  KOMUNALNA INFRASTRUKTURA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</si>
  <si>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</si>
  <si>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POVRŠINA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</si>
  <si>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ZA POSEBNE NAMJENE - Komunalna naknada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</si>
  <si>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NERAZVRSTANIH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</si>
  <si>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 ODRŽAVANJE 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RASVJETE</t>
    </r>
  </si>
  <si>
    <t>Izvor 4.1. PRIHODI ZA OPĆE NAMJENE - Šumski doprinos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</si>
  <si>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SUFINANCIRANJE KOMUNALNOG REDARA</t>
    </r>
  </si>
  <si>
    <t>KAPITALNI PROJEKT – K100401 : OPREMANJE I USLUGE KOMUNALNOG POGONA</t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</si>
  <si>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GROBLJA</t>
    </r>
  </si>
  <si>
    <t>AKTIVNOST - A101404: DEZINSKECIJA I DERATIZACIJA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</si>
  <si>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b/>
        <sz val="9.5"/>
        <rFont val="Times New Roman"/>
        <family val="1"/>
      </rPr>
      <t xml:space="preserve"> - Zdravstvo 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</si>
  <si>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</si>
  <si>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Rashodi za materijal i energiju</t>
  </si>
  <si>
    <t>Rashodi za usluge</t>
  </si>
  <si>
    <t>AKTIVNOST – A101405 : ZBRINJAVANJE PASA LUTALICA</t>
  </si>
  <si>
    <t>AKTIVNOST – A101406 : ODRŽAVANJE JAVNE ODVODNJE OBORINSKIH VODA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</si>
  <si>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b/>
        <sz val="9.5"/>
        <rFont val="Times New Roman"/>
        <family val="1"/>
      </rPr>
      <t xml:space="preserve"> - Ekonomski poslovi 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</si>
  <si>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  <charset val="238"/>
      </rPr>
      <t>Građenje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objekata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</si>
  <si>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 POVRŠINA</t>
    </r>
  </si>
  <si>
    <t>Izvor 4.2. PRIHODI ZA POSEBNE NAMJENE - Komunalni doprinos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</si>
  <si>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PRIHODI ZA OPĆE NAMJENE - Šumski doprinos</t>
    </r>
  </si>
  <si>
    <t>Materijalna imovina - prirodna bogatstva</t>
  </si>
  <si>
    <r>
      <rPr>
        <sz val="9.5"/>
        <rFont val="Times New Roman"/>
        <family val="1"/>
      </rPr>
      <t>Nematerijalna proizvedena imovina-projekt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</si>
  <si>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I ADAPTACIJA </t>
    </r>
    <r>
      <rPr>
        <b/>
        <sz val="9.5"/>
        <rFont val="Times New Roman"/>
        <family val="1"/>
      </rPr>
      <t>MRTVAČNICA</t>
    </r>
  </si>
  <si>
    <t>Postrojenje i oprema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</si>
  <si>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 IZGRADNJA JAVNE POVRŠINE (TRG)</t>
    </r>
  </si>
  <si>
    <t>Izvor 4.1. PRIHODI ZA POSEBNE NAMJENE - Šumski doprinos</t>
  </si>
  <si>
    <t>Izvor 4.3. PRIHODI ZA POSEBNE NAMJENE - Prihodi od legalizacije</t>
  </si>
  <si>
    <r>
      <t>Rashodi za usluge - usluge tekućeg i inv.održ</t>
    </r>
    <r>
      <rPr>
        <sz val="9.5"/>
        <rFont val="Times New Roman"/>
        <family val="1"/>
      </rPr>
      <t xml:space="preserve"> - nadzor građenja</t>
    </r>
  </si>
  <si>
    <t>Rashodi za nabavu nefinanc.imovine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</si>
  <si>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sustava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vodoopskrbe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odvodnje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</si>
  <si>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KANALIZACIJE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</si>
  <si>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 - Kapitalne pomoći</t>
    </r>
  </si>
  <si>
    <t xml:space="preserve">Izvor 3.3. Prihod od prodaje nefinancijske imovine </t>
  </si>
  <si>
    <t>Izvor 3.2. Zakup polj.zemlj. Prijenos iz prethodnih godina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</si>
  <si>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VODOVODA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</si>
  <si>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</si>
  <si>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Rashodi poslovanja</t>
  </si>
  <si>
    <t>Ostali rashodi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</si>
  <si>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Zaštita okoliša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</si>
  <si>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T100701: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KANTI, KONTEJNERA I KOM.VOZILA</t>
    </r>
  </si>
  <si>
    <r>
      <rPr>
        <b/>
        <sz val="10"/>
        <rFont val="Arial"/>
        <family val="2"/>
      </rPr>
      <t>FUNKCIJSKA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KLASIFIKACIJA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  <charset val="238"/>
      </rPr>
      <t>Zaštita okoliša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</si>
  <si>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4</t>
    </r>
    <r>
      <rPr>
        <b/>
        <sz val="9.5"/>
        <rFont val="Arial"/>
        <family val="2"/>
      </rPr>
      <t>.9.</t>
    </r>
    <r>
      <rPr>
        <b/>
        <sz val="9.5"/>
        <rFont val="Times New Roman"/>
        <family val="1"/>
      </rPr>
      <t xml:space="preserve"> Administrativne (upravne) prostojbe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</si>
  <si>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</si>
  <si>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sz val="9.5"/>
        <rFont val="Times New Roman"/>
        <family val="1"/>
      </rPr>
      <t>Rashodi za nabavku proiz.dogot.imovin</t>
    </r>
  </si>
  <si>
    <t>Glava 04 GOSPODARSTVO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</si>
  <si>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P1008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gospodarstva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</si>
  <si>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100801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GOSPODARSKA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ZONA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</si>
  <si>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P1009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poljoprivrede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</si>
  <si>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POLJSKIH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PUTEVA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</si>
  <si>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 drž.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</si>
  <si>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 xml:space="preserve">4.5.1. 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 općinskog poljop.zemljišta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</si>
  <si>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 xml:space="preserve">4.5.2. 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Naknada od prenamjene polj.zemljišta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</si>
  <si>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3.2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polj.zemlj.Prijen.sred.iz prij.god.</t>
    </r>
  </si>
  <si>
    <r>
      <rPr>
        <sz val="9.5"/>
        <rFont val="Times New Roman"/>
        <family val="1"/>
      </rPr>
      <t>Rashodi za usluge - usluge tekućeg i inv.održ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</si>
  <si>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POTICAJNE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MJERE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UNAPREĐENJE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</si>
  <si>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</si>
  <si>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sz val="9.5"/>
        <rFont val="Times New Roman"/>
        <family val="1"/>
      </rPr>
      <t>Subvencije poljoprivrednicim</t>
    </r>
  </si>
  <si>
    <r>
      <rPr>
        <sz val="9.5"/>
        <rFont val="Times New Roman"/>
        <family val="1"/>
      </rPr>
      <t>Kazne, penali i naknade štete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</si>
  <si>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ČIŠĆENJE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MREŽE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</si>
  <si>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</si>
  <si>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4.5.3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Prihod od koncesije za poljoprivredno zemljište</t>
    </r>
  </si>
  <si>
    <r>
      <rPr>
        <sz val="9.5"/>
        <rFont val="Times New Roman"/>
        <family val="1"/>
      </rPr>
      <t>Rashodi za usluge – usluge tekućeg i inv. održavanja</t>
    </r>
  </si>
  <si>
    <t>AKTIVNOST – A100904 : PROVEDBA JAVNIH NATJEČAJA ZA PRODAJU I ZAKUP DRŽAVNOG POLJOPRIVREDNOG ZEMLJIŠTA</t>
  </si>
  <si>
    <t>AKTIVNOST  - A100905 : NAKNADA ŠTETE</t>
  </si>
  <si>
    <t>Glava 05  JAVNE USTANOVE PREDŠKOLSKOG ODGOJA I OBRAZOVANJA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</si>
  <si>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P1010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odgoja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</si>
  <si>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GRADIŠKA-PROGRAM PREDŠKOLSKOG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OBRAZOVANJA-PREDŠKOLA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</si>
  <si>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Obrazovanje</t>
    </r>
  </si>
  <si>
    <t>AKTIVNOST – A101002 : BORAVAK DJECE U VRTIĆU</t>
  </si>
  <si>
    <t>Izvor 5.6. DRŽAVNI PRORAČUN - SDUDM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</si>
  <si>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VRTIĆA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</si>
  <si>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</si>
  <si>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</si>
  <si>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</si>
  <si>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osnovnošk.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srednješkolskog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</si>
  <si>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PROGRAMI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</si>
  <si>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</si>
  <si>
    <r>
      <rPr>
        <b/>
        <sz val="9.5"/>
        <rFont val="Times New Roman"/>
        <family val="1"/>
      </rPr>
      <t>Nak.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temelju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osig.i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dr.nak.</t>
    </r>
  </si>
  <si>
    <r>
      <rPr>
        <sz val="9.5"/>
        <rFont val="Times New Roman"/>
        <family val="1"/>
      </rPr>
      <t>Ostale naknade građanima i kućanstvima iz proračuna</t>
    </r>
  </si>
  <si>
    <r>
      <rPr>
        <sz val="9.5"/>
        <rFont val="Times New Roman"/>
        <family val="1"/>
      </rPr>
      <t>Ostale naknade građanima i kućan. iz proračuna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</si>
  <si>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9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Prijenos sredstava iz prethodnih godina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</si>
  <si>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visokog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</si>
  <si>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STIPENDIRANJE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STUDENATA</t>
    </r>
  </si>
  <si>
    <t>Glava 06  PROGRAMSKA DJELATNOST KULTURE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</si>
  <si>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civilnog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društva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</si>
  <si>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KULTURI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</si>
  <si>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08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Rekreacija,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kultura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religija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</si>
  <si>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PROIZAŠLE
</t>
    </r>
    <r>
      <rPr>
        <b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DOMOVINSKOG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</si>
  <si>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ORGANIZACIJA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SKRB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DJECI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</si>
  <si>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ADAPTACIJA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CRKVE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</si>
  <si>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3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Ostali vlastiti prihodi</t>
    </r>
  </si>
  <si>
    <r>
      <rPr>
        <sz val="9.5"/>
        <rFont val="Times New Roman"/>
        <family val="1"/>
      </rPr>
      <t>Kapitalne donacije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</si>
  <si>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A</t>
    </r>
    <r>
      <rPr>
        <b/>
        <sz val="9.5"/>
        <rFont val="Times New Roman"/>
        <family val="1"/>
      </rPr>
      <t>101305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INFORMIRANJE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GRAĐANA</t>
    </r>
  </si>
  <si>
    <r>
      <rPr>
        <b/>
        <sz val="9.5"/>
        <rFont val="Times New Roman"/>
        <family val="1"/>
      </rPr>
      <t>Subvencije</t>
    </r>
  </si>
  <si>
    <r>
      <rPr>
        <sz val="9.5"/>
        <rFont val="Times New Roman"/>
        <family val="1"/>
      </rPr>
      <t>Subvencije trg.druš.polj.i obrtnicima izvan javnog sektora</t>
    </r>
  </si>
  <si>
    <t>Tekuće donacije</t>
  </si>
  <si>
    <t>Glava 07  PROGRAMSKA DJELATNOST SPORTA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</si>
  <si>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sporta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</si>
  <si>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POTREBE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SPORTU</t>
    </r>
  </si>
  <si>
    <r>
      <rPr>
        <sz val="9.5"/>
        <rFont val="Times New Roman"/>
        <family val="1"/>
      </rPr>
      <t>Rashodi za mat. i energ.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</si>
  <si>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OBJEKTE</t>
    </r>
  </si>
  <si>
    <t>Glava 08  VATROGASTVO I CIVILNA ZAŠTITA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</si>
  <si>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Organiziranje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provođenje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zaštite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spašavanja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</si>
  <si>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</si>
  <si>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sigurnost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</si>
  <si>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OPREMA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</si>
  <si>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</si>
  <si>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VATROGASNOG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</si>
  <si>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</si>
  <si>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sz val="9.5"/>
        <rFont val="Times New Roman"/>
        <family val="1"/>
      </rPr>
      <t>Građevinski objekt</t>
    </r>
  </si>
  <si>
    <t>KAPITALNI PROJEKT – K101503 : DOKUMENTI SUSTAVA CIVILNE ZAŠTITE</t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</si>
  <si>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nefinancijske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</si>
  <si>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dugotrajne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</si>
  <si>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t>Nematerijalna proizvedena imovina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</si>
  <si>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CIVILNA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ZAŠTITA</t>
    </r>
  </si>
  <si>
    <t>Glava 09  PROGRAMSKA DJELATNOST SOCIJALNE SKRBI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</si>
  <si>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socijalne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skrbi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novčanih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pomoći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</si>
  <si>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KUĆANSTVIMA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SOCIJALNO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UGROŽENIM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GRAĐANIMA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</si>
  <si>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zaštita</t>
    </r>
  </si>
  <si>
    <t>Izvor 5.3. ŽUPANIJSKI PRORAČUN - Tekuće pomoći</t>
  </si>
  <si>
    <r>
      <rPr>
        <sz val="9.5"/>
        <rFont val="Times New Roman"/>
        <family val="1"/>
      </rPr>
      <t>Ostale naknade građanima i kućan.iz proračuna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</si>
  <si>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POTPORE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NOVOROĐENO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DIJETE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</si>
  <si>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</si>
  <si>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KRIŽ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</si>
  <si>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POKLON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PAKETIĆI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DIJECU</t>
    </r>
  </si>
  <si>
    <t>Glava 10  JAVNE POTREBE I USLUGE U ZDRAVSTVU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</si>
  <si>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Dodatne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usluge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zdravstvu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preventiva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</si>
  <si>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DEZINSEKCIJA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DERATIZACIJA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</si>
  <si>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</t>
    </r>
  </si>
  <si>
    <r>
      <rPr>
        <sz val="9.5"/>
        <rFont val="Times New Roman"/>
        <family val="1"/>
      </rPr>
      <t>Rashodi za usluge - komunalne usluge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</si>
  <si>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ZBRINJAVANJE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PASA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LUTALICA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</si>
  <si>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AMBULANTE</t>
    </r>
  </si>
  <si>
    <t>Izvor 5.2. DRŽAVNI PRORAČUN - kapitalne pomoći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</si>
  <si>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KAPITALNE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POMOĆI
</t>
    </r>
    <r>
      <rPr>
        <b/>
        <sz val="9.5"/>
        <rFont val="Times New Roman"/>
        <family val="1"/>
      </rPr>
      <t>ZDRAVSTVENIM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USTANOVAMA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KORISNICIMA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DRUGIH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</si>
  <si>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Pomoći proračunskim korisnicima drugih proračuna</t>
    </r>
  </si>
  <si>
    <t>Glava 11  UNAPREĐENJE STANOVANJA I ZAJEDNICE</t>
  </si>
  <si>
    <r>
      <rPr>
        <b/>
        <i/>
        <sz val="9.5"/>
        <rFont val="Times New Roman"/>
        <family val="1"/>
        <charset val="238"/>
      </rPr>
      <t>PROGRAM</t>
    </r>
    <r>
      <rPr>
        <i/>
        <sz val="9.5"/>
        <rFont val="Times New Roman"/>
        <family val="1"/>
        <charset val="238"/>
      </rPr>
      <t xml:space="preserve">  </t>
    </r>
    <r>
      <rPr>
        <b/>
        <i/>
        <sz val="9.5"/>
        <rFont val="Times New Roman"/>
        <family val="1"/>
        <charset val="238"/>
      </rPr>
      <t>-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P1018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:</t>
    </r>
    <r>
      <rPr>
        <i/>
        <sz val="9.5"/>
        <rFont val="Times New Roman"/>
        <family val="1"/>
        <charset val="238"/>
      </rPr>
      <t xml:space="preserve"> Prostorno uređenje</t>
    </r>
  </si>
  <si>
    <t>KAPITALNI PROJEKT – K101801 : DOKUMENTI PROSTORNOG UREĐENJA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</si>
  <si>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06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Usluge unapređenja stanovanja i zajednice</t>
    </r>
  </si>
  <si>
    <t>Raspodjela prihoda i stavljanje sredstava na raspolaganje vršit će se u pravilu ravnomjerno tijekom godine na sve korisnike sredstava i to prema dinamici ostvarivanja prihoda odnosno prema rokovima doospijeća plaćanja obveza za koje su sredstva osigurana u Proračunu.</t>
  </si>
  <si>
    <t xml:space="preserve"> Članak 3.</t>
  </si>
  <si>
    <t>Izmjene i dopune Proračuna stupaju na snagu osmog dana od dana objave u "Službenom glasniku".</t>
  </si>
  <si>
    <t>REPUBLIKA  HRVATSKA</t>
  </si>
  <si>
    <t>BRODSKO POSAVSKA ŽUPANIJA</t>
  </si>
  <si>
    <t>OPĆINA DRAGALIĆ</t>
  </si>
  <si>
    <r>
      <rPr>
        <sz val="8"/>
        <rFont val="Arial"/>
        <family val="2"/>
      </rPr>
      <t>KLASA: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2"/>
        <charset val="238"/>
      </rPr>
      <t>400-01/22-01/03</t>
    </r>
  </si>
  <si>
    <t>URBROJ: 2178-27-03-22-2</t>
  </si>
  <si>
    <r>
      <rPr>
        <sz val="8"/>
        <rFont val="Arial"/>
        <family val="2"/>
      </rPr>
      <t>Dragalić,</t>
    </r>
    <r>
      <rPr>
        <sz val="8"/>
        <rFont val="Times New Roman"/>
        <family val="1"/>
      </rPr>
      <t xml:space="preserve"> 16</t>
    </r>
    <r>
      <rPr>
        <sz val="8"/>
        <rFont val="Arial"/>
        <family val="2"/>
      </rPr>
      <t>.11.2022.</t>
    </r>
  </si>
  <si>
    <t>PREDSJEDNICA OPĆINSKOG VIJEĆA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</si>
  <si>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</si>
  <si>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PRIJEVOZA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UČENIKA SREDNJIH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</si>
  <si>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KNJIGA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 UČENIKE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O.Š.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</si>
  <si>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ŠKOLSKO-SPORTSKE DVORANE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DRAGALIĆ</t>
    </r>
  </si>
  <si>
    <t xml:space="preserve">                                     OPĆINSKO VIJEĆE</t>
  </si>
  <si>
    <t xml:space="preserve">  Vesna Peterlik, v.r.</t>
  </si>
  <si>
    <r>
      <rPr>
        <b/>
        <sz val="10"/>
        <rFont val="Times New Roman"/>
        <family val="1"/>
      </rPr>
      <t>PLAN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RAZVOJNIH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PROGRAMA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OPĆINE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DRAGALIĆ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GODINU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PROJEKCIJOM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2023. 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GODINU</t>
    </r>
  </si>
  <si>
    <t>Naziv cilja</t>
  </si>
  <si>
    <t>Naziv mjere</t>
  </si>
  <si>
    <t>Program/aktivnost</t>
  </si>
  <si>
    <t>Naziv programa/aktivnosti</t>
  </si>
  <si>
    <t>Plan 2022. godina</t>
  </si>
  <si>
    <t>Pokazatelj rezultata</t>
  </si>
  <si>
    <t>Odgovornost za provedbu mjere (organizacijska klasifikacija)</t>
  </si>
  <si>
    <r>
      <rPr>
        <b/>
        <sz val="10"/>
        <rFont val="Times New Roman"/>
        <family val="1"/>
      </rPr>
      <t>CILJ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GOSPODARSKI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POVEĆANJE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KOMUNALNOG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STANDARDA</t>
    </r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</si>
  <si>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JAČANJE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GOSPODARSTVA</t>
    </r>
  </si>
  <si>
    <t>P1008</t>
  </si>
  <si>
    <t>Razvoj gospodarstva</t>
  </si>
  <si>
    <t>K100801</t>
  </si>
  <si>
    <t>Gospodarska zona</t>
  </si>
  <si>
    <t>1.1.1. Dužina (m) izgrađene ceste u radnoj zoni</t>
  </si>
  <si>
    <t>R002/G02</t>
  </si>
  <si>
    <t>1.1.2. Dužina (m) izgrađene kanalizacije u radnoj zoni</t>
  </si>
  <si>
    <t>70  m</t>
  </si>
  <si>
    <t>1.1.3. Broj rasvjetnih stupova i tijela u radnoj Zoni</t>
  </si>
  <si>
    <r>
      <rPr>
        <b/>
        <sz val="10"/>
        <rFont val="Times New Roman"/>
        <family val="1"/>
      </rPr>
      <t>1.2.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JAČANJE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KOMUNALNE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INFRASTRUKTURE</t>
    </r>
  </si>
  <si>
    <t>P1005</t>
  </si>
  <si>
    <t>Izgradnja objekata i uređaja komunalne infrastrukture</t>
  </si>
  <si>
    <t>K100501</t>
  </si>
  <si>
    <t>Izgradnja cesta i javnih površina</t>
  </si>
  <si>
    <t xml:space="preserve">1.2.1. Dužina (m) izgrađenih cesta                                     1.2.2. Izrada projektne dokumentacije                              1.2.3. Rekonstrukcija pješačke staze u naseljima Medari i Mašić                                             1.2.4.  Rekonstrukcija bunara u Medarima i Goricama                  1.2.5. Izgradnja sjenice kod bunara  u Goricama (Pašnjak Iva)                                       </t>
  </si>
  <si>
    <t>K100502</t>
  </si>
  <si>
    <t>Izgradnja i adaptacija mrtvačnica</t>
  </si>
  <si>
    <t>1.2.6. Broj adaptiranih mrtvačnica</t>
  </si>
  <si>
    <t>6 izgrađenih mrtvačnica   0 pomoćnih prostorija</t>
  </si>
  <si>
    <t>K100504</t>
  </si>
  <si>
    <t>Izgradnja javnih površina (Trg)</t>
  </si>
  <si>
    <t>1.2.7. Broj izgrađenih trgova</t>
  </si>
  <si>
    <t>P1006</t>
  </si>
  <si>
    <t>Razvoj sustava vodoopskrbe i odvodnje</t>
  </si>
  <si>
    <t>K100601</t>
  </si>
  <si>
    <t>Izgradnja kanalizacija</t>
  </si>
  <si>
    <t>1.2.8. Dužina (m) izgrađenog kanalizacijer u naseljima Mašić i Medari</t>
  </si>
  <si>
    <t>1.750 m</t>
  </si>
  <si>
    <t>K100602</t>
  </si>
  <si>
    <t>Izgradnja vodovoda</t>
  </si>
  <si>
    <t>1.2.9. Dužina (m) izgrađene vodoopskrbe u naseljima Poljane i Donji Bogićevci</t>
  </si>
  <si>
    <t>24.300 m</t>
  </si>
  <si>
    <r>
      <rPr>
        <b/>
        <sz val="10"/>
        <rFont val="Times New Roman"/>
        <family val="1"/>
      </rPr>
      <t>CILJ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2: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UNAPREĐENJE    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>KVALITETE         ŽIVOTA</t>
    </r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</si>
  <si>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2.1.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IZGRADNJA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DRUŠTVENIH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OBJEKATA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INFRASTRUKTURE</t>
    </r>
  </si>
  <si>
    <t>P1003</t>
  </si>
  <si>
    <t>Javna uprava i administracija</t>
  </si>
  <si>
    <t>K100301</t>
  </si>
  <si>
    <t>Uredski namještaj i informatizacija uprave</t>
  </si>
  <si>
    <t>Popunjen namještaj sa 2 velika stola u općinskoj vijećnici                                Nabavljena dva nova    PC-a i jedan printer</t>
  </si>
  <si>
    <t>K100302</t>
  </si>
  <si>
    <t>2.1.2.Obnovljeno ili izgrađeni zgrada opće društvene namjene</t>
  </si>
  <si>
    <t>Obnovljene 3 zgrade, izgrađena jedna                   Izrađene 4 projektne dokumentacije</t>
  </si>
  <si>
    <t>K100303</t>
  </si>
  <si>
    <t>Izgradnja Pučkog doma Dragalić</t>
  </si>
  <si>
    <t>2.1.3. Dovršena izgradnja</t>
  </si>
  <si>
    <t>Dovršena izgradnja i provedena dodatna ulaganja</t>
  </si>
  <si>
    <t>P1013</t>
  </si>
  <si>
    <t>Razvoj civilnog društva</t>
  </si>
  <si>
    <t>K101302</t>
  </si>
  <si>
    <t>Adaptacija crkve</t>
  </si>
  <si>
    <t>2.1.4. Broj obnovljenih crkvi</t>
  </si>
  <si>
    <t>Dovršena obnova 4 saklralna objekta</t>
  </si>
  <si>
    <t>P1010</t>
  </si>
  <si>
    <t>Predškolski odgoj</t>
  </si>
  <si>
    <t>K10101</t>
  </si>
  <si>
    <t>Izgradnja dječjeg vrtića</t>
  </si>
  <si>
    <t>2.1.5. Izgrađen dječji vrtić</t>
  </si>
  <si>
    <t xml:space="preserve">Dovršena izgradnja </t>
  </si>
  <si>
    <t>P1011</t>
  </si>
  <si>
    <t>Osnovnoškolsko i srednješkolsko obrazovanje</t>
  </si>
  <si>
    <t>K101101</t>
  </si>
  <si>
    <t>Izgradnja školsko-sportske dvorane</t>
  </si>
  <si>
    <t>2.1.6.Izgradnja parkirališta i školsko sportske dvorane</t>
  </si>
  <si>
    <t>Izgrađeno parkiralište za potrebe dvorane</t>
  </si>
  <si>
    <r>
      <rPr>
        <b/>
        <sz val="10"/>
        <rFont val="Times New Roman"/>
        <family val="1"/>
      </rPr>
      <t xml:space="preserve">MJERA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2.2.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RAZVOJ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VATROGASTVA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ZAŠTITE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SPAŠAVANJA</t>
    </r>
  </si>
  <si>
    <t>P1015</t>
  </si>
  <si>
    <t>Organiziranje i provođenje zaštite i spašavanja</t>
  </si>
  <si>
    <t>K101501</t>
  </si>
  <si>
    <t>Oprema za DVD</t>
  </si>
  <si>
    <t>2.2.1. Opremanje DVD-a</t>
  </si>
  <si>
    <t>Nabavljanje opreme potrebne za dostizanje Zakonom propisanih standarda</t>
  </si>
  <si>
    <t>K101502</t>
  </si>
  <si>
    <t>Izgradnja vatrogasnog doma</t>
  </si>
  <si>
    <t>2.2.2. Izgradnja vatrogasnog doma</t>
  </si>
  <si>
    <t>Započeta gradnja</t>
  </si>
  <si>
    <t>Izrada Procjena i Planova djelovanja sustava civilne zaštite</t>
  </si>
  <si>
    <t>2.2.3. Izrada Dokumenata Civilne zaštite</t>
  </si>
  <si>
    <t>Izrađena do sada svi potrebni Zakonom propisani dokumenati</t>
  </si>
  <si>
    <r>
      <rPr>
        <b/>
        <sz val="10"/>
        <rFont val="Times New Roman"/>
        <family val="1"/>
      </rPr>
      <t xml:space="preserve">MJERA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2.3.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IZGRADNJA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KULTURNIH,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SPORTSKIH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VJERSKIH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OBJEKATA</t>
    </r>
  </si>
  <si>
    <t>P1014</t>
  </si>
  <si>
    <t>Razvoj športa</t>
  </si>
  <si>
    <t>K101401</t>
  </si>
  <si>
    <t>Ulaganje u sportske objekte</t>
  </si>
  <si>
    <t>Donešena odluka o početku izgradnje boćališta</t>
  </si>
  <si>
    <r>
      <rPr>
        <b/>
        <sz val="10"/>
        <rFont val="Times New Roman"/>
        <family val="1"/>
      </rPr>
      <t>MJERA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2.4.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UNAPREĐENJE   ZDRAVSTVA</t>
    </r>
  </si>
  <si>
    <t>P1017</t>
  </si>
  <si>
    <t>Dodatne usluge u zdravstvu i preventiva</t>
  </si>
  <si>
    <t>K101701</t>
  </si>
  <si>
    <t>Izgradnja ambulante</t>
  </si>
  <si>
    <t>2.4.1. Izgradnja ambulante</t>
  </si>
  <si>
    <t>Projektirana dokumentacija za izgradnju, ishođena dozvola za građenje</t>
  </si>
  <si>
    <t>Smanjenje/ povećanje</t>
  </si>
  <si>
    <t>Novi plan za 2022.</t>
  </si>
  <si>
    <t>Polazna vrijednost 2022.</t>
  </si>
  <si>
    <t>2.1.1.Nabavljeno stolova, komjutera. Štampača…</t>
  </si>
  <si>
    <t>Sanacija ratom razrušenih domova</t>
  </si>
  <si>
    <t>K101503</t>
  </si>
  <si>
    <t>2.4.1.Izgradnja sportskih objekata</t>
  </si>
  <si>
    <t xml:space="preserve">500 m                                                                                        1   izrađena dokumentacija                                                            30 m rekonstruiranih pjkešačkih staza                                 0 rekonstriramih bunara      0 izgrađenih sjenica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</si>
</sst>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"/>
    <numFmt numFmtId="165" formatCode="00"/>
  </numFmts>
  <fonts count="7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color rgb="FF000000"/>
      <name val="Times New Roman"/>
      <family val="1"/>
      <charset val="238"/>
    </font>
    <font>
      <b/>
      <sz val="8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8.5"/>
      <color rgb="FF000000"/>
      <name val="Times New Roman"/>
      <family val="2"/>
    </font>
    <font>
      <sz val="8.5"/>
      <name val="Times New Roman"/>
    </font>
    <font>
      <sz val="10"/>
      <name val="Times New Roman"/>
      <family val="1"/>
      <charset val="238"/>
    </font>
    <font>
      <b/>
      <sz val="10"/>
      <color rgb="FF000000"/>
      <name val="Times New Roman"/>
      <family val="2"/>
    </font>
    <font>
      <b/>
      <sz val="8.5"/>
      <color rgb="FF000000"/>
      <name val="Times New Roman"/>
      <family val="2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8.5"/>
      <name val="Times New Roman"/>
      <family val="1"/>
      <charset val="1"/>
    </font>
    <font>
      <sz val="8.5"/>
      <name val="Times New Roman"/>
      <family val="1"/>
      <charset val="238"/>
    </font>
    <font>
      <sz val="7.5"/>
      <color rgb="FF000000"/>
      <name val="Times New Roman"/>
      <family val="2"/>
    </font>
    <font>
      <b/>
      <sz val="7.5"/>
      <color rgb="FF000000"/>
      <name val="Times New Roman"/>
      <family val="2"/>
    </font>
    <font>
      <sz val="7.5"/>
      <color theme="1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4.5"/>
      <name val="Times New Roman"/>
      <family val="1"/>
    </font>
    <font>
      <sz val="4.5"/>
      <name val="Times New Roman"/>
      <family val="1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rgb="FF000000"/>
      <name val="Times New Roman"/>
      <family val="1"/>
      <charset val="238"/>
    </font>
    <font>
      <b/>
      <i/>
      <sz val="9.5"/>
      <name val="Times New Roman"/>
      <family val="1"/>
    </font>
    <font>
      <b/>
      <sz val="9.5"/>
      <color rgb="FF000000"/>
      <name val="Times New Roman"/>
      <family val="2"/>
    </font>
    <font>
      <b/>
      <sz val="9.5"/>
      <name val="Arial"/>
      <family val="2"/>
    </font>
    <font>
      <sz val="9.5"/>
      <name val="Times New Roman"/>
      <family val="1"/>
      <charset val="238"/>
    </font>
    <font>
      <b/>
      <sz val="9.5"/>
      <name val="Arial"/>
      <family val="2"/>
      <charset val="1"/>
    </font>
    <font>
      <b/>
      <sz val="9.5"/>
      <name val="Times New Roman"/>
      <family val="1"/>
      <charset val="1"/>
    </font>
    <font>
      <sz val="9.5"/>
      <color rgb="FF000000"/>
      <name val="Times New Roman"/>
      <family val="1"/>
      <charset val="238"/>
    </font>
    <font>
      <sz val="9.5"/>
      <color rgb="FF000000"/>
      <name val="Times New Roman"/>
      <family val="2"/>
    </font>
    <font>
      <sz val="9.5"/>
      <name val="Times New Roman"/>
      <family val="2"/>
      <charset val="204"/>
    </font>
    <font>
      <b/>
      <sz val="9.5"/>
      <name val="Times New Roman"/>
      <family val="2"/>
      <charset val="238"/>
    </font>
    <font>
      <b/>
      <sz val="9.5"/>
      <name val="Times New Roman"/>
      <family val="1"/>
      <charset val="238"/>
    </font>
    <font>
      <b/>
      <sz val="11"/>
      <color rgb="FF000000"/>
      <name val="Times New Roman"/>
      <family val="2"/>
    </font>
    <font>
      <b/>
      <sz val="9.5"/>
      <name val="Times New Roman"/>
      <family val="2"/>
      <charset val="204"/>
    </font>
    <font>
      <b/>
      <i/>
      <sz val="9.5"/>
      <name val="Times New Roman"/>
      <family val="1"/>
      <charset val="238"/>
    </font>
    <font>
      <sz val="9.5"/>
      <name val="Times New Roman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rgb="FF000000"/>
      <name val="Times New Roman"/>
      <family val="1"/>
    </font>
    <font>
      <sz val="9"/>
      <color rgb="FF000000"/>
      <name val="Times New Roman"/>
      <family val="1"/>
      <charset val="238"/>
    </font>
    <font>
      <i/>
      <sz val="9.5"/>
      <name val="Times New Roman"/>
      <family val="1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1"/>
      <charset val="238"/>
    </font>
    <font>
      <sz val="8"/>
      <name val="Times New Roman"/>
      <family val="2"/>
      <charset val="238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99FF"/>
      </patternFill>
    </fill>
    <fill>
      <patternFill patternType="solid">
        <fgColor rgb="FF00CCFF"/>
      </patternFill>
    </fill>
    <fill>
      <patternFill patternType="solid">
        <fgColor rgb="FF00FFFF"/>
      </patternFill>
    </fill>
    <fill>
      <patternFill patternType="solid">
        <f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9" fillId="0" borderId="0"/>
  </cellStyleXfs>
  <cellXfs count="413">
    <xf numFmtId="0" fontId="0" fillId="0" borderId="0" xfId="0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vertical="top" shrinkToFit="1"/>
    </xf>
    <xf numFmtId="4" fontId="11" fillId="0" borderId="6" xfId="0" applyNumberFormat="1" applyFont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1" fontId="12" fillId="0" borderId="2" xfId="0" applyNumberFormat="1" applyFont="1" applyBorder="1" applyAlignment="1">
      <alignment horizontal="left" vertical="top" shrinkToFit="1"/>
    </xf>
    <xf numFmtId="4" fontId="14" fillId="0" borderId="7" xfId="0" applyNumberFormat="1" applyFont="1" applyBorder="1" applyAlignment="1">
      <alignment vertical="center"/>
    </xf>
    <xf numFmtId="0" fontId="0" fillId="2" borderId="2" xfId="0" applyFill="1" applyBorder="1" applyAlignment="1">
      <alignment horizontal="left" wrapText="1"/>
    </xf>
    <xf numFmtId="4" fontId="15" fillId="2" borderId="2" xfId="0" applyNumberFormat="1" applyFont="1" applyFill="1" applyBorder="1" applyAlignment="1">
      <alignment horizontal="right" vertical="top" shrinkToFit="1"/>
    </xf>
    <xf numFmtId="4" fontId="16" fillId="0" borderId="2" xfId="0" applyNumberFormat="1" applyFont="1" applyBorder="1" applyAlignment="1">
      <alignment horizontal="right" vertical="top" shrinkToFit="1"/>
    </xf>
    <xf numFmtId="2" fontId="12" fillId="0" borderId="2" xfId="0" applyNumberFormat="1" applyFont="1" applyBorder="1" applyAlignment="1">
      <alignment horizontal="right" vertical="top" shrinkToFit="1"/>
    </xf>
    <xf numFmtId="4" fontId="12" fillId="0" borderId="2" xfId="0" applyNumberFormat="1" applyFont="1" applyBorder="1" applyAlignment="1">
      <alignment horizontal="right" vertical="top" shrinkToFit="1"/>
    </xf>
    <xf numFmtId="4" fontId="14" fillId="3" borderId="7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>
      <alignment vertical="center"/>
    </xf>
    <xf numFmtId="1" fontId="16" fillId="2" borderId="2" xfId="0" applyNumberFormat="1" applyFont="1" applyFill="1" applyBorder="1" applyAlignment="1">
      <alignment horizontal="left" vertical="top" shrinkToFit="1"/>
    </xf>
    <xf numFmtId="4" fontId="16" fillId="2" borderId="2" xfId="0" applyNumberFormat="1" applyFont="1" applyFill="1" applyBorder="1" applyAlignment="1">
      <alignment horizontal="right" vertical="top" shrinkToFit="1"/>
    </xf>
    <xf numFmtId="4" fontId="16" fillId="3" borderId="2" xfId="0" applyNumberFormat="1" applyFont="1" applyFill="1" applyBorder="1" applyAlignment="1">
      <alignment horizontal="right" vertical="top" shrinkToFi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top" wrapText="1"/>
    </xf>
    <xf numFmtId="4" fontId="16" fillId="4" borderId="2" xfId="0" applyNumberFormat="1" applyFont="1" applyFill="1" applyBorder="1" applyAlignment="1">
      <alignment horizontal="center" vertical="center" wrapText="1" shrinkToFit="1"/>
    </xf>
    <xf numFmtId="4" fontId="16" fillId="4" borderId="2" xfId="0" applyNumberFormat="1" applyFont="1" applyFill="1" applyBorder="1" applyAlignment="1">
      <alignment horizontal="right" vertical="center" shrinkToFit="1"/>
    </xf>
    <xf numFmtId="0" fontId="0" fillId="4" borderId="0" xfId="0" applyFill="1" applyAlignment="1">
      <alignment horizontal="left" vertical="top"/>
    </xf>
    <xf numFmtId="0" fontId="5" fillId="0" borderId="0" xfId="0" applyFont="1" applyAlignment="1">
      <alignment vertical="center"/>
    </xf>
    <xf numFmtId="4" fontId="19" fillId="0" borderId="6" xfId="0" applyNumberFormat="1" applyFont="1" applyBorder="1" applyAlignment="1">
      <alignment wrapText="1"/>
    </xf>
    <xf numFmtId="4" fontId="19" fillId="0" borderId="6" xfId="0" applyNumberFormat="1" applyFont="1" applyBorder="1" applyAlignment="1">
      <alignment horizontal="right" vertical="top" wrapText="1"/>
    </xf>
    <xf numFmtId="4" fontId="19" fillId="2" borderId="6" xfId="0" applyNumberFormat="1" applyFont="1" applyFill="1" applyBorder="1" applyAlignment="1">
      <alignment horizontal="right" vertical="top" wrapText="1"/>
    </xf>
    <xf numFmtId="4" fontId="19" fillId="0" borderId="8" xfId="0" applyNumberFormat="1" applyFont="1" applyBorder="1" applyAlignment="1">
      <alignment horizontal="right" vertical="top" wrapText="1"/>
    </xf>
    <xf numFmtId="4" fontId="20" fillId="3" borderId="6" xfId="0" applyNumberFormat="1" applyFont="1" applyFill="1" applyBorder="1" applyAlignment="1">
      <alignment horizontal="right" vertical="top" wrapText="1"/>
    </xf>
    <xf numFmtId="4" fontId="15" fillId="3" borderId="2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indent="12"/>
    </xf>
    <xf numFmtId="0" fontId="2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" fontId="16" fillId="5" borderId="2" xfId="0" applyNumberFormat="1" applyFont="1" applyFill="1" applyBorder="1" applyAlignment="1">
      <alignment horizontal="left" vertical="top" shrinkToFit="1"/>
    </xf>
    <xf numFmtId="4" fontId="16" fillId="5" borderId="2" xfId="0" applyNumberFormat="1" applyFont="1" applyFill="1" applyBorder="1" applyAlignment="1">
      <alignment horizontal="right" vertical="top" shrinkToFit="1"/>
    </xf>
    <xf numFmtId="1" fontId="16" fillId="5" borderId="2" xfId="0" applyNumberFormat="1" applyFont="1" applyFill="1" applyBorder="1" applyAlignment="1">
      <alignment horizontal="right" vertical="top" shrinkToFit="1"/>
    </xf>
    <xf numFmtId="1" fontId="16" fillId="0" borderId="2" xfId="0" applyNumberFormat="1" applyFont="1" applyBorder="1" applyAlignment="1">
      <alignment horizontal="left" vertical="top" shrinkToFit="1"/>
    </xf>
    <xf numFmtId="1" fontId="16" fillId="4" borderId="2" xfId="0" applyNumberFormat="1" applyFont="1" applyFill="1" applyBorder="1" applyAlignment="1">
      <alignment horizontal="right" vertical="top" shrinkToFit="1"/>
    </xf>
    <xf numFmtId="1" fontId="32" fillId="0" borderId="2" xfId="0" applyNumberFormat="1" applyFont="1" applyBorder="1" applyAlignment="1">
      <alignment horizontal="left" vertical="top" shrinkToFit="1"/>
    </xf>
    <xf numFmtId="1" fontId="33" fillId="0" borderId="2" xfId="0" applyNumberFormat="1" applyFont="1" applyBorder="1" applyAlignment="1">
      <alignment horizontal="left" vertical="top" shrinkToFit="1"/>
    </xf>
    <xf numFmtId="1" fontId="16" fillId="4" borderId="2" xfId="0" applyNumberFormat="1" applyFont="1" applyFill="1" applyBorder="1" applyAlignment="1">
      <alignment horizontal="left" vertical="top" shrinkToFit="1"/>
    </xf>
    <xf numFmtId="4" fontId="35" fillId="4" borderId="2" xfId="0" applyNumberFormat="1" applyFont="1" applyFill="1" applyBorder="1" applyAlignment="1">
      <alignment horizontal="right" vertical="top" shrinkToFit="1"/>
    </xf>
    <xf numFmtId="1" fontId="36" fillId="4" borderId="2" xfId="0" applyNumberFormat="1" applyFont="1" applyFill="1" applyBorder="1" applyAlignment="1">
      <alignment horizontal="left" vertical="top" shrinkToFit="1"/>
    </xf>
    <xf numFmtId="4" fontId="36" fillId="4" borderId="2" xfId="0" applyNumberFormat="1" applyFont="1" applyFill="1" applyBorder="1" applyAlignment="1">
      <alignment horizontal="right" vertical="top" shrinkToFit="1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top"/>
    </xf>
    <xf numFmtId="0" fontId="44" fillId="4" borderId="0" xfId="0" applyFont="1" applyFill="1" applyAlignment="1">
      <alignment horizontal="left" vertical="top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top"/>
    </xf>
    <xf numFmtId="0" fontId="10" fillId="3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64" fontId="48" fillId="2" borderId="2" xfId="0" applyNumberFormat="1" applyFont="1" applyFill="1" applyBorder="1" applyAlignment="1">
      <alignment horizontal="center" vertical="center" shrinkToFit="1"/>
    </xf>
    <xf numFmtId="164" fontId="48" fillId="2" borderId="3" xfId="0" applyNumberFormat="1" applyFont="1" applyFill="1" applyBorder="1" applyAlignment="1">
      <alignment horizontal="center" vertical="center" shrinkToFit="1"/>
    </xf>
    <xf numFmtId="0" fontId="48" fillId="2" borderId="2" xfId="0" applyFont="1" applyFill="1" applyBorder="1" applyAlignment="1">
      <alignment horizontal="center" vertical="center" wrapText="1"/>
    </xf>
    <xf numFmtId="4" fontId="48" fillId="7" borderId="2" xfId="0" applyNumberFormat="1" applyFont="1" applyFill="1" applyBorder="1" applyAlignment="1">
      <alignment horizontal="right" vertical="center" shrinkToFit="1"/>
    </xf>
    <xf numFmtId="1" fontId="51" fillId="7" borderId="2" xfId="0" applyNumberFormat="1" applyFont="1" applyFill="1" applyBorder="1" applyAlignment="1">
      <alignment horizontal="right" vertical="center" shrinkToFit="1"/>
    </xf>
    <xf numFmtId="4" fontId="48" fillId="8" borderId="2" xfId="0" applyNumberFormat="1" applyFont="1" applyFill="1" applyBorder="1" applyAlignment="1">
      <alignment horizontal="right" vertical="center" shrinkToFit="1"/>
    </xf>
    <xf numFmtId="1" fontId="51" fillId="8" borderId="2" xfId="0" applyNumberFormat="1" applyFont="1" applyFill="1" applyBorder="1" applyAlignment="1">
      <alignment horizontal="right" vertical="center" shrinkToFit="1"/>
    </xf>
    <xf numFmtId="4" fontId="48" fillId="4" borderId="2" xfId="0" applyNumberFormat="1" applyFont="1" applyFill="1" applyBorder="1" applyAlignment="1">
      <alignment horizontal="right" vertical="center" shrinkToFit="1"/>
    </xf>
    <xf numFmtId="1" fontId="51" fillId="4" borderId="2" xfId="0" applyNumberFormat="1" applyFont="1" applyFill="1" applyBorder="1" applyAlignment="1">
      <alignment horizontal="right" vertical="top" shrinkToFit="1"/>
    </xf>
    <xf numFmtId="4" fontId="48" fillId="5" borderId="2" xfId="0" applyNumberFormat="1" applyFont="1" applyFill="1" applyBorder="1" applyAlignment="1">
      <alignment horizontal="right" vertical="center" shrinkToFit="1"/>
    </xf>
    <xf numFmtId="1" fontId="53" fillId="5" borderId="2" xfId="0" applyNumberFormat="1" applyFont="1" applyFill="1" applyBorder="1" applyAlignment="1">
      <alignment horizontal="right" vertical="center" shrinkToFit="1"/>
    </xf>
    <xf numFmtId="4" fontId="48" fillId="9" borderId="2" xfId="0" applyNumberFormat="1" applyFont="1" applyFill="1" applyBorder="1" applyAlignment="1">
      <alignment horizontal="right" vertical="center" shrinkToFit="1"/>
    </xf>
    <xf numFmtId="1" fontId="53" fillId="9" borderId="2" xfId="0" applyNumberFormat="1" applyFont="1" applyFill="1" applyBorder="1" applyAlignment="1">
      <alignment horizontal="right" vertical="top" shrinkToFit="1"/>
    </xf>
    <xf numFmtId="4" fontId="48" fillId="11" borderId="2" xfId="0" applyNumberFormat="1" applyFont="1" applyFill="1" applyBorder="1" applyAlignment="1">
      <alignment horizontal="right" vertical="center" shrinkToFit="1"/>
    </xf>
    <xf numFmtId="1" fontId="53" fillId="11" borderId="2" xfId="0" applyNumberFormat="1" applyFont="1" applyFill="1" applyBorder="1" applyAlignment="1">
      <alignment horizontal="right" vertical="top" shrinkToFit="1"/>
    </xf>
    <xf numFmtId="4" fontId="48" fillId="12" borderId="2" xfId="0" applyNumberFormat="1" applyFont="1" applyFill="1" applyBorder="1" applyAlignment="1">
      <alignment horizontal="right" vertical="center" shrinkToFit="1"/>
    </xf>
    <xf numFmtId="1" fontId="53" fillId="12" borderId="2" xfId="0" applyNumberFormat="1" applyFont="1" applyFill="1" applyBorder="1" applyAlignment="1">
      <alignment horizontal="right" vertical="top" shrinkToFit="1"/>
    </xf>
    <xf numFmtId="1" fontId="53" fillId="0" borderId="2" xfId="0" applyNumberFormat="1" applyFont="1" applyBorder="1" applyAlignment="1">
      <alignment horizontal="center" vertical="top" shrinkToFit="1"/>
    </xf>
    <xf numFmtId="1" fontId="58" fillId="4" borderId="2" xfId="0" applyNumberFormat="1" applyFont="1" applyFill="1" applyBorder="1" applyAlignment="1">
      <alignment horizontal="right" vertical="top" shrinkToFit="1"/>
    </xf>
    <xf numFmtId="4" fontId="47" fillId="0" borderId="7" xfId="0" applyNumberFormat="1" applyFont="1" applyBorder="1" applyAlignment="1" applyProtection="1">
      <alignment horizontal="right" vertical="center"/>
      <protection locked="0"/>
    </xf>
    <xf numFmtId="1" fontId="59" fillId="0" borderId="2" xfId="0" applyNumberFormat="1" applyFont="1" applyBorder="1" applyAlignment="1">
      <alignment horizontal="center" vertical="top" shrinkToFit="1"/>
    </xf>
    <xf numFmtId="0" fontId="50" fillId="0" borderId="3" xfId="0" applyFont="1" applyBorder="1" applyAlignment="1">
      <alignment horizontal="left" vertical="top" wrapText="1"/>
    </xf>
    <xf numFmtId="4" fontId="39" fillId="0" borderId="2" xfId="0" applyNumberFormat="1" applyFont="1" applyBorder="1" applyAlignment="1">
      <alignment horizontal="right" vertical="center" shrinkToFit="1"/>
    </xf>
    <xf numFmtId="4" fontId="39" fillId="0" borderId="2" xfId="0" applyNumberFormat="1" applyFont="1" applyBorder="1" applyAlignment="1">
      <alignment horizontal="right" vertical="top" shrinkToFit="1"/>
    </xf>
    <xf numFmtId="1" fontId="53" fillId="0" borderId="2" xfId="0" applyNumberFormat="1" applyFont="1" applyBorder="1" applyAlignment="1">
      <alignment horizontal="center" vertical="center" shrinkToFit="1"/>
    </xf>
    <xf numFmtId="1" fontId="59" fillId="0" borderId="2" xfId="0" applyNumberFormat="1" applyFont="1" applyBorder="1" applyAlignment="1">
      <alignment horizontal="center" vertical="center" shrinkToFit="1"/>
    </xf>
    <xf numFmtId="1" fontId="59" fillId="0" borderId="3" xfId="0" applyNumberFormat="1" applyFont="1" applyBorder="1" applyAlignment="1">
      <alignment horizontal="left" vertical="top" shrinkToFit="1"/>
    </xf>
    <xf numFmtId="0" fontId="50" fillId="0" borderId="4" xfId="0" applyFont="1" applyBorder="1" applyAlignment="1">
      <alignment horizontal="left" vertical="top" wrapText="1"/>
    </xf>
    <xf numFmtId="1" fontId="53" fillId="8" borderId="2" xfId="0" applyNumberFormat="1" applyFont="1" applyFill="1" applyBorder="1" applyAlignment="1">
      <alignment horizontal="right" vertical="center" shrinkToFit="1"/>
    </xf>
    <xf numFmtId="4" fontId="48" fillId="11" borderId="13" xfId="0" applyNumberFormat="1" applyFont="1" applyFill="1" applyBorder="1" applyAlignment="1">
      <alignment horizontal="right" vertical="center" shrinkToFit="1"/>
    </xf>
    <xf numFmtId="4" fontId="48" fillId="12" borderId="3" xfId="0" applyNumberFormat="1" applyFont="1" applyFill="1" applyBorder="1" applyAlignment="1">
      <alignment horizontal="right" vertical="center" shrinkToFit="1"/>
    </xf>
    <xf numFmtId="4" fontId="48" fillId="12" borderId="3" xfId="0" applyNumberFormat="1" applyFont="1" applyFill="1" applyBorder="1" applyAlignment="1">
      <alignment horizontal="right" vertical="top" shrinkToFit="1"/>
    </xf>
    <xf numFmtId="4" fontId="48" fillId="12" borderId="2" xfId="0" applyNumberFormat="1" applyFont="1" applyFill="1" applyBorder="1" applyAlignment="1">
      <alignment horizontal="right" vertical="top" shrinkToFit="1"/>
    </xf>
    <xf numFmtId="4" fontId="48" fillId="0" borderId="2" xfId="0" applyNumberFormat="1" applyFont="1" applyBorder="1" applyAlignment="1">
      <alignment horizontal="right" vertical="center" shrinkToFit="1"/>
    </xf>
    <xf numFmtId="1" fontId="51" fillId="0" borderId="2" xfId="0" applyNumberFormat="1" applyFont="1" applyBorder="1" applyAlignment="1">
      <alignment horizontal="center" vertical="top" shrinkToFit="1"/>
    </xf>
    <xf numFmtId="0" fontId="62" fillId="0" borderId="3" xfId="0" applyFont="1" applyBorder="1" applyAlignment="1">
      <alignment horizontal="left" vertical="top" wrapText="1"/>
    </xf>
    <xf numFmtId="0" fontId="55" fillId="0" borderId="3" xfId="0" applyFont="1" applyBorder="1" applyAlignment="1">
      <alignment horizontal="left" vertical="top" wrapText="1"/>
    </xf>
    <xf numFmtId="4" fontId="17" fillId="0" borderId="7" xfId="0" applyNumberFormat="1" applyFont="1" applyBorder="1" applyAlignment="1" applyProtection="1">
      <alignment vertical="center"/>
      <protection locked="0"/>
    </xf>
    <xf numFmtId="4" fontId="47" fillId="0" borderId="7" xfId="0" applyNumberFormat="1" applyFont="1" applyBorder="1" applyAlignment="1" applyProtection="1">
      <alignment vertical="center"/>
      <protection locked="0"/>
    </xf>
    <xf numFmtId="4" fontId="48" fillId="0" borderId="2" xfId="0" applyNumberFormat="1" applyFont="1" applyBorder="1" applyAlignment="1">
      <alignment horizontal="right" vertical="top" shrinkToFit="1"/>
    </xf>
    <xf numFmtId="0" fontId="49" fillId="0" borderId="3" xfId="0" applyFont="1" applyBorder="1" applyAlignment="1">
      <alignment horizontal="left" vertical="top" wrapText="1"/>
    </xf>
    <xf numFmtId="1" fontId="53" fillId="0" borderId="13" xfId="0" applyNumberFormat="1" applyFont="1" applyBorder="1" applyAlignment="1">
      <alignment horizontal="center" vertical="top" shrinkToFit="1"/>
    </xf>
    <xf numFmtId="4" fontId="48" fillId="0" borderId="13" xfId="0" applyNumberFormat="1" applyFont="1" applyBorder="1" applyAlignment="1">
      <alignment horizontal="right" vertical="center" shrinkToFit="1"/>
    </xf>
    <xf numFmtId="1" fontId="58" fillId="0" borderId="2" xfId="0" applyNumberFormat="1" applyFont="1" applyBorder="1" applyAlignment="1">
      <alignment horizontal="center" vertical="top" shrinkToFit="1"/>
    </xf>
    <xf numFmtId="0" fontId="5" fillId="0" borderId="3" xfId="0" applyFont="1" applyBorder="1" applyAlignment="1">
      <alignment horizontal="left" vertical="top" wrapText="1"/>
    </xf>
    <xf numFmtId="1" fontId="59" fillId="4" borderId="2" xfId="0" applyNumberFormat="1" applyFont="1" applyFill="1" applyBorder="1" applyAlignment="1">
      <alignment horizontal="right" vertical="top" shrinkToFit="1"/>
    </xf>
    <xf numFmtId="4" fontId="39" fillId="4" borderId="2" xfId="0" applyNumberFormat="1" applyFont="1" applyFill="1" applyBorder="1" applyAlignment="1">
      <alignment horizontal="right" vertical="center" shrinkToFit="1"/>
    </xf>
    <xf numFmtId="4" fontId="48" fillId="0" borderId="3" xfId="0" applyNumberFormat="1" applyFont="1" applyBorder="1" applyAlignment="1">
      <alignment horizontal="right" vertical="center"/>
    </xf>
    <xf numFmtId="4" fontId="63" fillId="5" borderId="2" xfId="0" applyNumberFormat="1" applyFont="1" applyFill="1" applyBorder="1" applyAlignment="1">
      <alignment horizontal="right" vertical="center" shrinkToFit="1"/>
    </xf>
    <xf numFmtId="1" fontId="59" fillId="0" borderId="3" xfId="0" applyNumberFormat="1" applyFont="1" applyBorder="1" applyAlignment="1">
      <alignment horizontal="center" vertical="top" shrinkToFit="1"/>
    </xf>
    <xf numFmtId="1" fontId="63" fillId="12" borderId="2" xfId="0" applyNumberFormat="1" applyFont="1" applyFill="1" applyBorder="1" applyAlignment="1">
      <alignment horizontal="right" vertical="top" shrinkToFit="1"/>
    </xf>
    <xf numFmtId="4" fontId="11" fillId="9" borderId="2" xfId="0" applyNumberFormat="1" applyFont="1" applyFill="1" applyBorder="1" applyAlignment="1">
      <alignment horizontal="right" vertical="top" shrinkToFit="1"/>
    </xf>
    <xf numFmtId="4" fontId="48" fillId="9" borderId="2" xfId="0" applyNumberFormat="1" applyFont="1" applyFill="1" applyBorder="1" applyAlignment="1">
      <alignment horizontal="right" vertical="top" shrinkToFit="1"/>
    </xf>
    <xf numFmtId="4" fontId="11" fillId="11" borderId="2" xfId="0" applyNumberFormat="1" applyFont="1" applyFill="1" applyBorder="1" applyAlignment="1">
      <alignment horizontal="right" vertical="top" shrinkToFit="1"/>
    </xf>
    <xf numFmtId="4" fontId="48" fillId="11" borderId="2" xfId="0" applyNumberFormat="1" applyFont="1" applyFill="1" applyBorder="1" applyAlignment="1">
      <alignment horizontal="right" vertical="top" shrinkToFit="1"/>
    </xf>
    <xf numFmtId="4" fontId="11" fillId="12" borderId="2" xfId="0" applyNumberFormat="1" applyFont="1" applyFill="1" applyBorder="1" applyAlignment="1">
      <alignment horizontal="right" vertical="top" shrinkToFit="1"/>
    </xf>
    <xf numFmtId="4" fontId="11" fillId="4" borderId="2" xfId="0" applyNumberFormat="1" applyFont="1" applyFill="1" applyBorder="1" applyAlignment="1">
      <alignment horizontal="right" vertical="top" shrinkToFit="1"/>
    </xf>
    <xf numFmtId="4" fontId="48" fillId="4" borderId="2" xfId="0" applyNumberFormat="1" applyFont="1" applyFill="1" applyBorder="1" applyAlignment="1">
      <alignment horizontal="right" vertical="top" shrinkToFit="1"/>
    </xf>
    <xf numFmtId="4" fontId="8" fillId="0" borderId="7" xfId="0" applyNumberFormat="1" applyFont="1" applyBorder="1" applyAlignment="1" applyProtection="1">
      <alignment vertical="center"/>
      <protection locked="0"/>
    </xf>
    <xf numFmtId="4" fontId="39" fillId="0" borderId="3" xfId="0" applyNumberFormat="1" applyFont="1" applyBorder="1" applyAlignment="1">
      <alignment horizontal="right" vertical="center" shrinkToFit="1"/>
    </xf>
    <xf numFmtId="4" fontId="39" fillId="0" borderId="3" xfId="0" applyNumberFormat="1" applyFont="1" applyBorder="1" applyAlignment="1">
      <alignment horizontal="right" vertical="top" shrinkToFit="1"/>
    </xf>
    <xf numFmtId="1" fontId="59" fillId="0" borderId="14" xfId="0" applyNumberFormat="1" applyFont="1" applyBorder="1" applyAlignment="1">
      <alignment horizontal="center" vertical="top" shrinkToFit="1"/>
    </xf>
    <xf numFmtId="0" fontId="50" fillId="0" borderId="1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" fontId="58" fillId="0" borderId="2" xfId="0" applyNumberFormat="1" applyFont="1" applyBorder="1" applyAlignment="1">
      <alignment horizontal="center" vertical="center" shrinkToFit="1"/>
    </xf>
    <xf numFmtId="1" fontId="59" fillId="0" borderId="3" xfId="0" applyNumberFormat="1" applyFont="1" applyBorder="1" applyAlignment="1">
      <alignment horizontal="center" vertical="center" shrinkToFit="1"/>
    </xf>
    <xf numFmtId="2" fontId="39" fillId="0" borderId="2" xfId="0" applyNumberFormat="1" applyFont="1" applyBorder="1" applyAlignment="1">
      <alignment horizontal="right" vertical="top" shrinkToFit="1"/>
    </xf>
    <xf numFmtId="0" fontId="62" fillId="4" borderId="0" xfId="0" applyFont="1" applyFill="1" applyAlignment="1">
      <alignment horizontal="left" vertical="center" wrapText="1"/>
    </xf>
    <xf numFmtId="4" fontId="39" fillId="4" borderId="2" xfId="0" applyNumberFormat="1" applyFont="1" applyFill="1" applyBorder="1" applyAlignment="1">
      <alignment horizontal="right" vertical="top" shrinkToFit="1"/>
    </xf>
    <xf numFmtId="1" fontId="51" fillId="0" borderId="3" xfId="0" applyNumberFormat="1" applyFont="1" applyBorder="1" applyAlignment="1">
      <alignment horizontal="center" vertical="center" shrinkToFit="1"/>
    </xf>
    <xf numFmtId="1" fontId="58" fillId="0" borderId="3" xfId="0" applyNumberFormat="1" applyFont="1" applyBorder="1" applyAlignment="1">
      <alignment horizontal="center" vertical="center" shrinkToFit="1"/>
    </xf>
    <xf numFmtId="4" fontId="48" fillId="9" borderId="13" xfId="0" applyNumberFormat="1" applyFont="1" applyFill="1" applyBorder="1" applyAlignment="1">
      <alignment horizontal="right" vertical="center" shrinkToFit="1"/>
    </xf>
    <xf numFmtId="4" fontId="51" fillId="14" borderId="3" xfId="0" applyNumberFormat="1" applyFont="1" applyFill="1" applyBorder="1" applyAlignment="1">
      <alignment horizontal="right" vertical="center" shrinkToFit="1"/>
    </xf>
    <xf numFmtId="4" fontId="48" fillId="14" borderId="3" xfId="0" applyNumberFormat="1" applyFont="1" applyFill="1" applyBorder="1" applyAlignment="1">
      <alignment horizontal="right" vertical="center" shrinkToFit="1"/>
    </xf>
    <xf numFmtId="4" fontId="53" fillId="9" borderId="2" xfId="0" applyNumberFormat="1" applyFont="1" applyFill="1" applyBorder="1" applyAlignment="1">
      <alignment horizontal="right" vertical="top" shrinkToFit="1"/>
    </xf>
    <xf numFmtId="4" fontId="53" fillId="11" borderId="2" xfId="0" applyNumberFormat="1" applyFont="1" applyFill="1" applyBorder="1" applyAlignment="1">
      <alignment horizontal="right" vertical="top" shrinkToFit="1"/>
    </xf>
    <xf numFmtId="2" fontId="39" fillId="0" borderId="3" xfId="0" applyNumberFormat="1" applyFont="1" applyBorder="1" applyAlignment="1">
      <alignment horizontal="right" vertical="center" shrinkToFit="1"/>
    </xf>
    <xf numFmtId="2" fontId="39" fillId="0" borderId="3" xfId="0" applyNumberFormat="1" applyFont="1" applyBorder="1" applyAlignment="1">
      <alignment horizontal="right" vertical="top" shrinkToFit="1"/>
    </xf>
    <xf numFmtId="1" fontId="51" fillId="0" borderId="3" xfId="0" applyNumberFormat="1" applyFont="1" applyBorder="1" applyAlignment="1">
      <alignment horizontal="center" vertical="top" shrinkToFit="1"/>
    </xf>
    <xf numFmtId="2" fontId="48" fillId="0" borderId="3" xfId="0" applyNumberFormat="1" applyFont="1" applyBorder="1" applyAlignment="1">
      <alignment horizontal="right" vertical="center" shrinkToFit="1"/>
    </xf>
    <xf numFmtId="0" fontId="55" fillId="0" borderId="4" xfId="0" applyFont="1" applyBorder="1" applyAlignment="1">
      <alignment horizontal="left" vertical="top" wrapText="1"/>
    </xf>
    <xf numFmtId="0" fontId="62" fillId="0" borderId="4" xfId="0" applyFont="1" applyBorder="1" applyAlignment="1">
      <alignment horizontal="left" vertical="top" wrapText="1"/>
    </xf>
    <xf numFmtId="4" fontId="48" fillId="0" borderId="3" xfId="1" applyNumberFormat="1" applyFont="1" applyFill="1" applyBorder="1" applyAlignment="1">
      <alignment horizontal="right" vertical="center" shrinkToFit="1"/>
    </xf>
    <xf numFmtId="2" fontId="39" fillId="0" borderId="2" xfId="0" applyNumberFormat="1" applyFont="1" applyBorder="1" applyAlignment="1">
      <alignment horizontal="right" vertical="center" shrinkToFit="1"/>
    </xf>
    <xf numFmtId="4" fontId="53" fillId="0" borderId="2" xfId="0" applyNumberFormat="1" applyFont="1" applyBorder="1" applyAlignment="1">
      <alignment horizontal="right" vertical="top" shrinkToFit="1"/>
    </xf>
    <xf numFmtId="4" fontId="48" fillId="0" borderId="3" xfId="0" applyNumberFormat="1" applyFont="1" applyBorder="1" applyAlignment="1">
      <alignment horizontal="right" vertical="top" shrinkToFit="1"/>
    </xf>
    <xf numFmtId="4" fontId="48" fillId="12" borderId="5" xfId="0" applyNumberFormat="1" applyFont="1" applyFill="1" applyBorder="1" applyAlignment="1">
      <alignment horizontal="right" vertical="center" shrinkToFit="1"/>
    </xf>
    <xf numFmtId="1" fontId="53" fillId="0" borderId="19" xfId="0" applyNumberFormat="1" applyFont="1" applyBorder="1" applyAlignment="1">
      <alignment horizontal="center" vertical="top" shrinkToFit="1"/>
    </xf>
    <xf numFmtId="0" fontId="0" fillId="0" borderId="20" xfId="0" applyBorder="1" applyAlignment="1">
      <alignment horizontal="left" vertical="top" wrapText="1"/>
    </xf>
    <xf numFmtId="4" fontId="43" fillId="0" borderId="7" xfId="0" applyNumberFormat="1" applyFont="1" applyBorder="1" applyAlignment="1" applyProtection="1">
      <alignment vertical="center"/>
      <protection locked="0"/>
    </xf>
    <xf numFmtId="4" fontId="48" fillId="12" borderId="4" xfId="0" applyNumberFormat="1" applyFont="1" applyFill="1" applyBorder="1" applyAlignment="1">
      <alignment horizontal="right" vertical="center" shrinkToFit="1"/>
    </xf>
    <xf numFmtId="2" fontId="48" fillId="4" borderId="3" xfId="0" applyNumberFormat="1" applyFont="1" applyFill="1" applyBorder="1" applyAlignment="1">
      <alignment horizontal="right" vertical="center" shrinkToFit="1"/>
    </xf>
    <xf numFmtId="1" fontId="59" fillId="0" borderId="13" xfId="0" applyNumberFormat="1" applyFont="1" applyBorder="1" applyAlignment="1">
      <alignment horizontal="center" vertical="top" shrinkToFit="1"/>
    </xf>
    <xf numFmtId="4" fontId="39" fillId="0" borderId="13" xfId="0" applyNumberFormat="1" applyFont="1" applyBorder="1" applyAlignment="1">
      <alignment horizontal="right" vertical="center" shrinkToFit="1"/>
    </xf>
    <xf numFmtId="4" fontId="39" fillId="0" borderId="13" xfId="0" applyNumberFormat="1" applyFont="1" applyBorder="1" applyAlignment="1">
      <alignment horizontal="right" vertical="top" shrinkToFit="1"/>
    </xf>
    <xf numFmtId="4" fontId="48" fillId="9" borderId="21" xfId="0" applyNumberFormat="1" applyFont="1" applyFill="1" applyBorder="1" applyAlignment="1">
      <alignment horizontal="right" vertical="center" shrinkToFit="1"/>
    </xf>
    <xf numFmtId="4" fontId="48" fillId="11" borderId="5" xfId="0" applyNumberFormat="1" applyFont="1" applyFill="1" applyBorder="1" applyAlignment="1">
      <alignment horizontal="right" vertical="center" shrinkToFit="1"/>
    </xf>
    <xf numFmtId="1" fontId="53" fillId="9" borderId="2" xfId="0" applyNumberFormat="1" applyFont="1" applyFill="1" applyBorder="1" applyAlignment="1">
      <alignment horizontal="right" vertical="center" shrinkToFit="1"/>
    </xf>
    <xf numFmtId="4" fontId="48" fillId="0" borderId="3" xfId="0" applyNumberFormat="1" applyFont="1" applyBorder="1" applyAlignment="1">
      <alignment horizontal="right" vertical="center" shrinkToFit="1"/>
    </xf>
    <xf numFmtId="4" fontId="48" fillId="5" borderId="5" xfId="0" applyNumberFormat="1" applyFont="1" applyFill="1" applyBorder="1" applyAlignment="1">
      <alignment horizontal="right" vertical="center" shrinkToFit="1"/>
    </xf>
    <xf numFmtId="1" fontId="53" fillId="0" borderId="19" xfId="0" applyNumberFormat="1" applyFont="1" applyBorder="1" applyAlignment="1">
      <alignment horizontal="center" vertical="center" shrinkToFit="1"/>
    </xf>
    <xf numFmtId="1" fontId="59" fillId="0" borderId="13" xfId="0" applyNumberFormat="1" applyFont="1" applyBorder="1" applyAlignment="1">
      <alignment horizontal="center" vertical="center" shrinkToFit="1"/>
    </xf>
    <xf numFmtId="4" fontId="48" fillId="9" borderId="5" xfId="0" applyNumberFormat="1" applyFont="1" applyFill="1" applyBorder="1" applyAlignment="1">
      <alignment horizontal="right" vertical="center" shrinkToFit="1"/>
    </xf>
    <xf numFmtId="1" fontId="59" fillId="0" borderId="14" xfId="0" applyNumberFormat="1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left" vertical="top" wrapText="1"/>
    </xf>
    <xf numFmtId="4" fontId="43" fillId="0" borderId="7" xfId="0" applyNumberFormat="1" applyFont="1" applyBorder="1" applyAlignment="1" applyProtection="1">
      <alignment horizontal="right" vertical="center"/>
      <protection locked="0"/>
    </xf>
    <xf numFmtId="4" fontId="48" fillId="0" borderId="4" xfId="0" applyNumberFormat="1" applyFont="1" applyBorder="1" applyAlignment="1">
      <alignment horizontal="right" vertical="center" wrapText="1"/>
    </xf>
    <xf numFmtId="4" fontId="48" fillId="0" borderId="3" xfId="0" applyNumberFormat="1" applyFont="1" applyBorder="1" applyAlignment="1">
      <alignment horizontal="right" vertical="center" wrapText="1"/>
    </xf>
    <xf numFmtId="4" fontId="48" fillId="0" borderId="4" xfId="0" applyNumberFormat="1" applyFont="1" applyBorder="1" applyAlignment="1">
      <alignment horizontal="right" vertical="center" shrinkToFit="1"/>
    </xf>
    <xf numFmtId="0" fontId="50" fillId="0" borderId="20" xfId="0" applyFont="1" applyBorder="1" applyAlignment="1">
      <alignment horizontal="left" vertical="top" wrapText="1"/>
    </xf>
    <xf numFmtId="1" fontId="53" fillId="0" borderId="13" xfId="0" applyNumberFormat="1" applyFont="1" applyBorder="1" applyAlignment="1">
      <alignment horizontal="center" vertical="center" shrinkToFit="1"/>
    </xf>
    <xf numFmtId="1" fontId="70" fillId="4" borderId="2" xfId="0" applyNumberFormat="1" applyFont="1" applyFill="1" applyBorder="1" applyAlignment="1">
      <alignment horizontal="right" vertical="top" shrinkToFit="1"/>
    </xf>
    <xf numFmtId="0" fontId="50" fillId="0" borderId="22" xfId="0" applyFont="1" applyBorder="1" applyAlignment="1">
      <alignment horizontal="left" vertical="top" wrapText="1"/>
    </xf>
    <xf numFmtId="4" fontId="48" fillId="0" borderId="5" xfId="0" applyNumberFormat="1" applyFont="1" applyBorder="1" applyAlignment="1">
      <alignment horizontal="right" vertical="center" shrinkToFit="1"/>
    </xf>
    <xf numFmtId="1" fontId="53" fillId="4" borderId="2" xfId="0" applyNumberFormat="1" applyFont="1" applyFill="1" applyBorder="1" applyAlignment="1">
      <alignment horizontal="center" vertical="center" shrinkToFit="1"/>
    </xf>
    <xf numFmtId="1" fontId="59" fillId="0" borderId="0" xfId="0" applyNumberFormat="1" applyFont="1" applyAlignment="1">
      <alignment horizontal="center" vertical="center" shrinkToFit="1"/>
    </xf>
    <xf numFmtId="0" fontId="50" fillId="0" borderId="0" xfId="0" applyFont="1" applyAlignment="1">
      <alignment horizontal="left" vertical="top" wrapText="1"/>
    </xf>
    <xf numFmtId="4" fontId="39" fillId="0" borderId="0" xfId="0" applyNumberFormat="1" applyFont="1" applyAlignment="1">
      <alignment horizontal="right" vertical="center" shrinkToFit="1"/>
    </xf>
    <xf numFmtId="4" fontId="39" fillId="0" borderId="0" xfId="0" applyNumberFormat="1" applyFont="1" applyAlignment="1">
      <alignment horizontal="right" vertical="top" shrinkToFit="1"/>
    </xf>
    <xf numFmtId="1" fontId="59" fillId="4" borderId="0" xfId="0" applyNumberFormat="1" applyFont="1" applyFill="1" applyAlignment="1">
      <alignment horizontal="right" vertical="top" shrinkToFit="1"/>
    </xf>
    <xf numFmtId="0" fontId="7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72" fillId="0" borderId="0" xfId="0" applyFont="1" applyAlignment="1">
      <alignment horizontal="left" vertical="top"/>
    </xf>
    <xf numFmtId="0" fontId="74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27" fillId="16" borderId="2" xfId="0" applyFont="1" applyFill="1" applyBorder="1" applyAlignment="1">
      <alignment horizontal="center" vertical="center" wrapText="1"/>
    </xf>
    <xf numFmtId="0" fontId="27" fillId="16" borderId="3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 wrapText="1"/>
    </xf>
    <xf numFmtId="0" fontId="69" fillId="4" borderId="3" xfId="0" applyFont="1" applyFill="1" applyBorder="1" applyAlignment="1">
      <alignment horizontal="left" vertical="center" wrapText="1"/>
    </xf>
    <xf numFmtId="4" fontId="69" fillId="4" borderId="2" xfId="0" applyNumberFormat="1" applyFont="1" applyFill="1" applyBorder="1" applyAlignment="1">
      <alignment horizontal="center" vertical="center" wrapText="1"/>
    </xf>
    <xf numFmtId="0" fontId="69" fillId="4" borderId="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left" vertical="top" wrapText="1"/>
    </xf>
    <xf numFmtId="0" fontId="69" fillId="4" borderId="13" xfId="0" applyFont="1" applyFill="1" applyBorder="1" applyAlignment="1">
      <alignment horizontal="center" vertical="center" wrapText="1"/>
    </xf>
    <xf numFmtId="4" fontId="69" fillId="0" borderId="2" xfId="0" applyNumberFormat="1" applyFont="1" applyBorder="1" applyAlignment="1">
      <alignment horizontal="right" vertical="center" shrinkToFit="1"/>
    </xf>
    <xf numFmtId="0" fontId="27" fillId="4" borderId="3" xfId="0" applyFont="1" applyFill="1" applyBorder="1" applyAlignment="1">
      <alignment horizontal="left" vertical="center" wrapText="1"/>
    </xf>
    <xf numFmtId="4" fontId="69" fillId="4" borderId="2" xfId="0" applyNumberFormat="1" applyFont="1" applyFill="1" applyBorder="1" applyAlignment="1">
      <alignment horizontal="left" vertical="top" wrapText="1"/>
    </xf>
    <xf numFmtId="1" fontId="69" fillId="4" borderId="2" xfId="0" applyNumberFormat="1" applyFont="1" applyFill="1" applyBorder="1" applyAlignment="1">
      <alignment horizontal="left" vertical="center" wrapText="1" shrinkToFit="1"/>
    </xf>
    <xf numFmtId="1" fontId="69" fillId="4" borderId="2" xfId="0" applyNumberFormat="1" applyFont="1" applyFill="1" applyBorder="1" applyAlignment="1">
      <alignment horizontal="center" vertical="center" wrapText="1" shrinkToFit="1"/>
    </xf>
    <xf numFmtId="1" fontId="69" fillId="4" borderId="2" xfId="0" applyNumberFormat="1" applyFont="1" applyFill="1" applyBorder="1" applyAlignment="1">
      <alignment horizontal="center" vertical="center" shrinkToFit="1"/>
    </xf>
    <xf numFmtId="165" fontId="69" fillId="4" borderId="13" xfId="0" applyNumberFormat="1" applyFont="1" applyFill="1" applyBorder="1" applyAlignment="1">
      <alignment horizontal="center" vertical="center" shrinkToFit="1"/>
    </xf>
    <xf numFmtId="165" fontId="69" fillId="4" borderId="19" xfId="0" applyNumberFormat="1" applyFont="1" applyFill="1" applyBorder="1" applyAlignment="1">
      <alignment horizontal="center" vertical="center" shrinkToFit="1"/>
    </xf>
    <xf numFmtId="0" fontId="27" fillId="4" borderId="3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left" vertical="center" wrapText="1" indent="2"/>
    </xf>
    <xf numFmtId="0" fontId="27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 indent="2"/>
    </xf>
    <xf numFmtId="0" fontId="69" fillId="4" borderId="2" xfId="0" applyFont="1" applyFill="1" applyBorder="1" applyAlignment="1">
      <alignment horizontal="left" vertical="center" wrapText="1"/>
    </xf>
    <xf numFmtId="0" fontId="69" fillId="4" borderId="2" xfId="0" applyFont="1" applyFill="1" applyBorder="1" applyAlignment="1">
      <alignment horizontal="left" vertical="top" wrapText="1"/>
    </xf>
    <xf numFmtId="4" fontId="69" fillId="4" borderId="2" xfId="0" applyNumberFormat="1" applyFont="1" applyFill="1" applyBorder="1" applyAlignment="1">
      <alignment horizontal="right" vertical="center" shrinkToFit="1"/>
    </xf>
    <xf numFmtId="1" fontId="69" fillId="4" borderId="2" xfId="0" applyNumberFormat="1" applyFont="1" applyFill="1" applyBorder="1" applyAlignment="1">
      <alignment horizontal="left" vertical="center" shrinkToFit="1"/>
    </xf>
    <xf numFmtId="0" fontId="27" fillId="0" borderId="2" xfId="0" applyFont="1" applyBorder="1" applyAlignment="1">
      <alignment horizontal="left" vertical="center" wrapText="1"/>
    </xf>
    <xf numFmtId="4" fontId="69" fillId="0" borderId="2" xfId="0" applyNumberFormat="1" applyFont="1" applyBorder="1" applyAlignment="1">
      <alignment horizontal="center" vertical="center" shrinkToFit="1"/>
    </xf>
    <xf numFmtId="0" fontId="69" fillId="4" borderId="23" xfId="0" applyFont="1" applyFill="1" applyBorder="1" applyAlignment="1">
      <alignment horizontal="center" vertical="center" wrapText="1"/>
    </xf>
    <xf numFmtId="0" fontId="0" fillId="14" borderId="18" xfId="0" applyFill="1" applyBorder="1"/>
    <xf numFmtId="0" fontId="0" fillId="14" borderId="24" xfId="0" applyFill="1" applyBorder="1"/>
    <xf numFmtId="0" fontId="0" fillId="14" borderId="25" xfId="0" applyFill="1" applyBorder="1"/>
    <xf numFmtId="0" fontId="77" fillId="14" borderId="25" xfId="0" applyFont="1" applyFill="1" applyBorder="1"/>
    <xf numFmtId="165" fontId="69" fillId="4" borderId="26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4" borderId="4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0" fillId="0" borderId="10" xfId="2" applyFont="1" applyBorder="1" applyAlignment="1">
      <alignment horizontal="left" vertical="top" wrapText="1"/>
    </xf>
    <xf numFmtId="0" fontId="30" fillId="0" borderId="11" xfId="2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47" fillId="4" borderId="0" xfId="0" applyFont="1" applyFill="1" applyAlignment="1">
      <alignment horizontal="left" vertical="top" wrapText="1"/>
    </xf>
    <xf numFmtId="0" fontId="47" fillId="4" borderId="12" xfId="0" applyFont="1" applyFill="1" applyBorder="1" applyAlignment="1">
      <alignment horizontal="left" vertical="top" wrapText="1"/>
    </xf>
    <xf numFmtId="0" fontId="50" fillId="5" borderId="0" xfId="0" applyFont="1" applyFill="1" applyAlignment="1">
      <alignment horizontal="left" vertical="top" wrapText="1"/>
    </xf>
    <xf numFmtId="0" fontId="50" fillId="5" borderId="12" xfId="0" applyFont="1" applyFill="1" applyBorder="1" applyAlignment="1">
      <alignment horizontal="left" vertical="top" wrapText="1"/>
    </xf>
    <xf numFmtId="0" fontId="0" fillId="9" borderId="0" xfId="0" applyFill="1" applyAlignment="1">
      <alignment horizontal="left" vertical="top" wrapText="1"/>
    </xf>
    <xf numFmtId="0" fontId="0" fillId="9" borderId="12" xfId="0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55" fillId="12" borderId="0" xfId="0" applyFont="1" applyFill="1" applyAlignment="1">
      <alignment horizontal="left" vertical="top" wrapText="1"/>
    </xf>
    <xf numFmtId="0" fontId="55" fillId="12" borderId="12" xfId="0" applyFont="1" applyFill="1" applyBorder="1" applyAlignment="1">
      <alignment horizontal="left" vertical="top" wrapText="1"/>
    </xf>
    <xf numFmtId="0" fontId="56" fillId="13" borderId="0" xfId="2" applyFont="1" applyFill="1" applyAlignment="1">
      <alignment horizontal="left" vertical="top"/>
    </xf>
    <xf numFmtId="0" fontId="56" fillId="13" borderId="12" xfId="2" applyFont="1" applyFill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40" fillId="0" borderId="0" xfId="2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50" fillId="8" borderId="0" xfId="0" applyFont="1" applyFill="1" applyAlignment="1">
      <alignment horizontal="left" vertical="top" wrapText="1"/>
    </xf>
    <xf numFmtId="0" fontId="50" fillId="8" borderId="12" xfId="0" applyFont="1" applyFill="1" applyBorder="1" applyAlignment="1">
      <alignment horizontal="left" vertical="top" wrapText="1"/>
    </xf>
    <xf numFmtId="0" fontId="0" fillId="8" borderId="0" xfId="0" applyFill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47" fillId="4" borderId="0" xfId="0" applyFont="1" applyFill="1" applyAlignment="1">
      <alignment horizontal="left" vertical="center" wrapText="1"/>
    </xf>
    <xf numFmtId="0" fontId="47" fillId="4" borderId="12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50" fillId="9" borderId="0" xfId="0" applyFont="1" applyFill="1" applyAlignment="1">
      <alignment horizontal="left" vertical="center" wrapText="1"/>
    </xf>
    <xf numFmtId="0" fontId="50" fillId="9" borderId="12" xfId="0" applyFont="1" applyFill="1" applyBorder="1" applyAlignment="1">
      <alignment horizontal="left" vertical="center" wrapText="1"/>
    </xf>
    <xf numFmtId="0" fontId="0" fillId="11" borderId="0" xfId="0" applyFill="1" applyAlignment="1">
      <alignment horizontal="left" vertical="top" wrapText="1"/>
    </xf>
    <xf numFmtId="0" fontId="0" fillId="11" borderId="12" xfId="0" applyFill="1" applyBorder="1" applyAlignment="1">
      <alignment horizontal="left" vertical="top" wrapText="1"/>
    </xf>
    <xf numFmtId="0" fontId="60" fillId="10" borderId="0" xfId="0" applyFont="1" applyFill="1" applyAlignment="1">
      <alignment horizontal="left" vertical="top" wrapText="1"/>
    </xf>
    <xf numFmtId="0" fontId="50" fillId="9" borderId="0" xfId="0" applyFont="1" applyFill="1" applyAlignment="1">
      <alignment horizontal="left" vertical="top" wrapText="1"/>
    </xf>
    <xf numFmtId="0" fontId="50" fillId="9" borderId="12" xfId="0" applyFont="1" applyFill="1" applyBorder="1" applyAlignment="1">
      <alignment horizontal="left" vertical="top" wrapText="1"/>
    </xf>
    <xf numFmtId="0" fontId="61" fillId="12" borderId="0" xfId="0" applyFont="1" applyFill="1" applyAlignment="1">
      <alignment horizontal="left" vertical="top" wrapText="1"/>
    </xf>
    <xf numFmtId="0" fontId="62" fillId="12" borderId="0" xfId="0" applyFont="1" applyFill="1" applyAlignment="1">
      <alignment horizontal="left" vertical="top" wrapText="1"/>
    </xf>
    <xf numFmtId="0" fontId="62" fillId="12" borderId="12" xfId="0" applyFont="1" applyFill="1" applyBorder="1" applyAlignment="1">
      <alignment horizontal="left" vertical="top" wrapText="1"/>
    </xf>
    <xf numFmtId="0" fontId="0" fillId="9" borderId="0" xfId="0" applyFill="1" applyAlignment="1">
      <alignment horizontal="left" vertical="center" wrapText="1"/>
    </xf>
    <xf numFmtId="0" fontId="0" fillId="9" borderId="12" xfId="0" applyFill="1" applyBorder="1" applyAlignment="1">
      <alignment horizontal="left" vertical="center" wrapText="1"/>
    </xf>
    <xf numFmtId="0" fontId="61" fillId="12" borderId="12" xfId="0" applyFont="1" applyFill="1" applyBorder="1" applyAlignment="1">
      <alignment horizontal="left" vertical="top" wrapText="1"/>
    </xf>
    <xf numFmtId="0" fontId="55" fillId="11" borderId="0" xfId="0" applyFont="1" applyFill="1" applyAlignment="1">
      <alignment horizontal="left" vertical="top" wrapText="1"/>
    </xf>
    <xf numFmtId="0" fontId="55" fillId="11" borderId="12" xfId="0" applyFont="1" applyFill="1" applyBorder="1" applyAlignment="1">
      <alignment horizontal="left" vertical="top" wrapText="1"/>
    </xf>
    <xf numFmtId="0" fontId="60" fillId="12" borderId="0" xfId="0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12" borderId="12" xfId="0" applyFill="1" applyBorder="1" applyAlignment="1">
      <alignment horizontal="left" vertical="top" wrapText="1"/>
    </xf>
    <xf numFmtId="0" fontId="60" fillId="11" borderId="0" xfId="0" applyFont="1" applyFill="1" applyAlignment="1">
      <alignment horizontal="left" vertical="top" wrapText="1"/>
    </xf>
    <xf numFmtId="0" fontId="54" fillId="12" borderId="0" xfId="0" applyFont="1" applyFill="1" applyAlignment="1">
      <alignment horizontal="left" vertical="top" wrapText="1"/>
    </xf>
    <xf numFmtId="0" fontId="0" fillId="11" borderId="0" xfId="0" applyFill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10" fillId="9" borderId="0" xfId="0" applyFont="1" applyFill="1" applyAlignment="1">
      <alignment horizontal="left" vertical="center" wrapText="1"/>
    </xf>
    <xf numFmtId="0" fontId="64" fillId="11" borderId="0" xfId="0" applyFont="1" applyFill="1" applyAlignment="1">
      <alignment horizontal="left" vertical="top" wrapText="1"/>
    </xf>
    <xf numFmtId="0" fontId="62" fillId="9" borderId="0" xfId="0" applyFont="1" applyFill="1" applyAlignment="1">
      <alignment horizontal="left" vertical="top" wrapText="1"/>
    </xf>
    <xf numFmtId="0" fontId="10" fillId="9" borderId="0" xfId="0" applyFont="1" applyFill="1" applyAlignment="1">
      <alignment horizontal="left" vertical="top" wrapText="1"/>
    </xf>
    <xf numFmtId="0" fontId="10" fillId="9" borderId="12" xfId="0" applyFont="1" applyFill="1" applyBorder="1" applyAlignment="1">
      <alignment horizontal="left" vertical="top" wrapText="1"/>
    </xf>
    <xf numFmtId="0" fontId="50" fillId="5" borderId="0" xfId="0" applyFont="1" applyFill="1" applyAlignment="1">
      <alignment horizontal="left" vertical="center" wrapText="1"/>
    </xf>
    <xf numFmtId="0" fontId="50" fillId="5" borderId="12" xfId="0" applyFont="1" applyFill="1" applyBorder="1" applyAlignment="1">
      <alignment horizontal="left" vertical="center" wrapText="1"/>
    </xf>
    <xf numFmtId="0" fontId="66" fillId="12" borderId="0" xfId="0" applyFont="1" applyFill="1" applyAlignment="1">
      <alignment horizontal="left" vertical="top" wrapText="1"/>
    </xf>
    <xf numFmtId="0" fontId="66" fillId="12" borderId="12" xfId="0" applyFont="1" applyFill="1" applyBorder="1" applyAlignment="1">
      <alignment horizontal="left" vertical="top" wrapText="1"/>
    </xf>
    <xf numFmtId="0" fontId="62" fillId="12" borderId="0" xfId="0" applyFont="1" applyFill="1" applyAlignment="1">
      <alignment horizontal="left" vertical="center" wrapText="1"/>
    </xf>
    <xf numFmtId="0" fontId="62" fillId="12" borderId="12" xfId="0" applyFont="1" applyFill="1" applyBorder="1" applyAlignment="1">
      <alignment horizontal="left" vertical="center" wrapText="1"/>
    </xf>
    <xf numFmtId="1" fontId="48" fillId="0" borderId="3" xfId="0" applyNumberFormat="1" applyFont="1" applyBorder="1" applyAlignment="1">
      <alignment horizontal="left" vertical="top" shrinkToFit="1"/>
    </xf>
    <xf numFmtId="1" fontId="48" fillId="0" borderId="4" xfId="0" applyNumberFormat="1" applyFont="1" applyBorder="1" applyAlignment="1">
      <alignment horizontal="left" vertical="top" shrinkToFit="1"/>
    </xf>
    <xf numFmtId="0" fontId="17" fillId="11" borderId="0" xfId="0" applyFont="1" applyFill="1" applyAlignment="1">
      <alignment horizontal="left" vertical="top" wrapText="1"/>
    </xf>
    <xf numFmtId="0" fontId="17" fillId="11" borderId="12" xfId="0" applyFont="1" applyFill="1" applyBorder="1" applyAlignment="1">
      <alignment horizontal="left" vertical="top" wrapText="1"/>
    </xf>
    <xf numFmtId="0" fontId="50" fillId="12" borderId="0" xfId="0" applyFont="1" applyFill="1" applyAlignment="1">
      <alignment horizontal="left" vertical="top" wrapText="1"/>
    </xf>
    <xf numFmtId="0" fontId="50" fillId="12" borderId="12" xfId="0" applyFont="1" applyFill="1" applyBorder="1" applyAlignment="1">
      <alignment horizontal="left" vertical="top" wrapText="1"/>
    </xf>
    <xf numFmtId="0" fontId="62" fillId="9" borderId="12" xfId="0" applyFont="1" applyFill="1" applyBorder="1" applyAlignment="1">
      <alignment horizontal="left" vertical="top" wrapText="1"/>
    </xf>
    <xf numFmtId="0" fontId="62" fillId="15" borderId="0" xfId="0" applyFont="1" applyFill="1" applyAlignment="1">
      <alignment horizontal="left" vertical="top" wrapText="1"/>
    </xf>
    <xf numFmtId="0" fontId="62" fillId="15" borderId="12" xfId="0" applyFont="1" applyFill="1" applyBorder="1" applyAlignment="1">
      <alignment horizontal="left" vertical="top" wrapText="1"/>
    </xf>
    <xf numFmtId="0" fontId="61" fillId="12" borderId="15" xfId="0" applyFont="1" applyFill="1" applyBorder="1" applyAlignment="1">
      <alignment horizontal="left" vertical="top" wrapText="1"/>
    </xf>
    <xf numFmtId="0" fontId="62" fillId="12" borderId="15" xfId="0" applyFont="1" applyFill="1" applyBorder="1" applyAlignment="1">
      <alignment horizontal="left" vertical="top" wrapText="1"/>
    </xf>
    <xf numFmtId="0" fontId="61" fillId="12" borderId="16" xfId="0" applyFont="1" applyFill="1" applyBorder="1" applyAlignment="1">
      <alignment horizontal="left" vertical="top" wrapText="1"/>
    </xf>
    <xf numFmtId="0" fontId="61" fillId="12" borderId="17" xfId="0" applyFont="1" applyFill="1" applyBorder="1" applyAlignment="1">
      <alignment horizontal="left" vertical="top" wrapText="1"/>
    </xf>
    <xf numFmtId="0" fontId="61" fillId="12" borderId="18" xfId="0" applyFont="1" applyFill="1" applyBorder="1" applyAlignment="1">
      <alignment horizontal="left" vertical="top" wrapText="1"/>
    </xf>
    <xf numFmtId="1" fontId="48" fillId="0" borderId="0" xfId="0" applyNumberFormat="1" applyFont="1" applyAlignment="1">
      <alignment horizontal="left" vertical="center" shrinkToFit="1"/>
    </xf>
    <xf numFmtId="1" fontId="48" fillId="0" borderId="12" xfId="0" applyNumberFormat="1" applyFont="1" applyBorder="1" applyAlignment="1">
      <alignment horizontal="left" vertical="center" shrinkToFit="1"/>
    </xf>
    <xf numFmtId="0" fontId="50" fillId="9" borderId="15" xfId="0" applyFont="1" applyFill="1" applyBorder="1" applyAlignment="1">
      <alignment horizontal="left" vertical="center" wrapText="1"/>
    </xf>
    <xf numFmtId="0" fontId="0" fillId="9" borderId="15" xfId="0" applyFill="1" applyBorder="1" applyAlignment="1">
      <alignment horizontal="left" vertical="center" wrapText="1"/>
    </xf>
    <xf numFmtId="0" fontId="55" fillId="12" borderId="15" xfId="0" applyFont="1" applyFill="1" applyBorder="1" applyAlignment="1">
      <alignment horizontal="left" vertical="top" wrapText="1"/>
    </xf>
    <xf numFmtId="0" fontId="56" fillId="13" borderId="15" xfId="2" applyFont="1" applyFill="1" applyBorder="1" applyAlignment="1">
      <alignment horizontal="left" vertical="top"/>
    </xf>
    <xf numFmtId="0" fontId="62" fillId="12" borderId="15" xfId="0" applyFont="1" applyFill="1" applyBorder="1" applyAlignment="1">
      <alignment horizontal="left" vertical="center" wrapText="1"/>
    </xf>
    <xf numFmtId="0" fontId="64" fillId="12" borderId="15" xfId="0" applyFont="1" applyFill="1" applyBorder="1" applyAlignment="1">
      <alignment horizontal="left" vertical="top" wrapText="1"/>
    </xf>
    <xf numFmtId="0" fontId="0" fillId="12" borderId="15" xfId="0" applyFill="1" applyBorder="1" applyAlignment="1">
      <alignment horizontal="left" vertical="top" wrapText="1"/>
    </xf>
    <xf numFmtId="0" fontId="0" fillId="9" borderId="15" xfId="0" applyFill="1" applyBorder="1" applyAlignment="1">
      <alignment horizontal="left" vertical="top" wrapText="1"/>
    </xf>
    <xf numFmtId="0" fontId="0" fillId="11" borderId="15" xfId="0" applyFill="1" applyBorder="1" applyAlignment="1">
      <alignment horizontal="left" vertical="top" wrapText="1"/>
    </xf>
    <xf numFmtId="0" fontId="55" fillId="11" borderId="15" xfId="0" applyFont="1" applyFill="1" applyBorder="1" applyAlignment="1">
      <alignment horizontal="left" vertical="top" wrapText="1"/>
    </xf>
    <xf numFmtId="0" fontId="50" fillId="9" borderId="15" xfId="0" applyFont="1" applyFill="1" applyBorder="1" applyAlignment="1">
      <alignment horizontal="left" vertical="top" wrapText="1"/>
    </xf>
    <xf numFmtId="0" fontId="60" fillId="12" borderId="15" xfId="0" applyFont="1" applyFill="1" applyBorder="1" applyAlignment="1">
      <alignment horizontal="left" vertical="top" wrapText="1"/>
    </xf>
    <xf numFmtId="1" fontId="48" fillId="0" borderId="0" xfId="0" applyNumberFormat="1" applyFont="1" applyAlignment="1">
      <alignment horizontal="left" vertical="top" shrinkToFit="1"/>
    </xf>
    <xf numFmtId="1" fontId="48" fillId="0" borderId="12" xfId="0" applyNumberFormat="1" applyFont="1" applyBorder="1" applyAlignment="1">
      <alignment horizontal="left" vertical="top" shrinkToFit="1"/>
    </xf>
    <xf numFmtId="0" fontId="50" fillId="5" borderId="15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top" wrapText="1"/>
    </xf>
    <xf numFmtId="0" fontId="0" fillId="5" borderId="15" xfId="0" applyFill="1" applyBorder="1" applyAlignment="1">
      <alignment horizontal="left" vertical="center" wrapText="1"/>
    </xf>
    <xf numFmtId="1" fontId="48" fillId="0" borderId="15" xfId="0" applyNumberFormat="1" applyFont="1" applyBorder="1" applyAlignment="1">
      <alignment horizontal="left" vertical="top" shrinkToFit="1"/>
    </xf>
    <xf numFmtId="0" fontId="62" fillId="9" borderId="15" xfId="0" applyFont="1" applyFill="1" applyBorder="1" applyAlignment="1">
      <alignment horizontal="left" vertical="top" wrapText="1"/>
    </xf>
    <xf numFmtId="0" fontId="60" fillId="11" borderId="15" xfId="0" applyFont="1" applyFill="1" applyBorder="1" applyAlignment="1">
      <alignment horizontal="left" vertical="top" wrapText="1"/>
    </xf>
    <xf numFmtId="0" fontId="62" fillId="0" borderId="15" xfId="0" applyFont="1" applyBorder="1" applyAlignment="1">
      <alignment horizontal="left" vertical="center" wrapText="1"/>
    </xf>
    <xf numFmtId="0" fontId="71" fillId="5" borderId="15" xfId="0" applyFont="1" applyFill="1" applyBorder="1" applyAlignment="1">
      <alignment horizontal="left" vertical="center" wrapText="1"/>
    </xf>
    <xf numFmtId="0" fontId="62" fillId="11" borderId="15" xfId="0" applyFont="1" applyFill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73" fillId="0" borderId="0" xfId="0" applyFont="1" applyAlignment="1">
      <alignment horizontal="center" vertical="top"/>
    </xf>
    <xf numFmtId="0" fontId="72" fillId="0" borderId="0" xfId="0" applyFont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0" fontId="75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72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75" fillId="0" borderId="0" xfId="0" applyFont="1" applyAlignment="1">
      <alignment horizontal="left" vertical="top"/>
    </xf>
    <xf numFmtId="0" fontId="72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72" fillId="0" borderId="0" xfId="0" applyFont="1" applyAlignment="1">
      <alignment horizontal="left" vertical="top"/>
    </xf>
    <xf numFmtId="0" fontId="7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69" fillId="16" borderId="13" xfId="0" applyFont="1" applyFill="1" applyBorder="1" applyAlignment="1">
      <alignment horizontal="center" vertical="center" textRotation="90" wrapText="1"/>
    </xf>
    <xf numFmtId="0" fontId="69" fillId="16" borderId="23" xfId="0" applyFont="1" applyFill="1" applyBorder="1" applyAlignment="1">
      <alignment horizontal="center" vertical="center" textRotation="90" wrapText="1"/>
    </xf>
    <xf numFmtId="0" fontId="69" fillId="16" borderId="19" xfId="0" applyFont="1" applyFill="1" applyBorder="1" applyAlignment="1">
      <alignment horizontal="center" vertical="center" textRotation="90" wrapText="1"/>
    </xf>
    <xf numFmtId="0" fontId="69" fillId="14" borderId="3" xfId="0" applyFont="1" applyFill="1" applyBorder="1" applyAlignment="1">
      <alignment horizontal="left" vertical="center" wrapText="1"/>
    </xf>
    <xf numFmtId="0" fontId="69" fillId="14" borderId="4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shrinkToFit="1"/>
    </xf>
    <xf numFmtId="4" fontId="69" fillId="0" borderId="23" xfId="0" applyNumberFormat="1" applyFont="1" applyBorder="1" applyAlignment="1">
      <alignment horizontal="center" vertical="center" shrinkToFit="1"/>
    </xf>
    <xf numFmtId="4" fontId="69" fillId="0" borderId="19" xfId="0" applyNumberFormat="1" applyFont="1" applyBorder="1" applyAlignment="1">
      <alignment horizontal="center" vertical="center" shrinkToFit="1"/>
    </xf>
    <xf numFmtId="0" fontId="69" fillId="14" borderId="3" xfId="0" applyFont="1" applyFill="1" applyBorder="1" applyAlignment="1">
      <alignment horizontal="left" vertical="top" wrapText="1"/>
    </xf>
    <xf numFmtId="0" fontId="69" fillId="14" borderId="4" xfId="0" applyFont="1" applyFill="1" applyBorder="1" applyAlignment="1">
      <alignment horizontal="left" vertical="top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1" fontId="69" fillId="4" borderId="13" xfId="0" applyNumberFormat="1" applyFont="1" applyFill="1" applyBorder="1" applyAlignment="1">
      <alignment horizontal="center" vertical="center" shrinkToFit="1"/>
    </xf>
    <xf numFmtId="1" fontId="69" fillId="4" borderId="19" xfId="0" applyNumberFormat="1" applyFont="1" applyFill="1" applyBorder="1" applyAlignment="1">
      <alignment horizontal="center" vertical="center" shrinkToFit="1"/>
    </xf>
    <xf numFmtId="0" fontId="27" fillId="16" borderId="13" xfId="0" applyFont="1" applyFill="1" applyBorder="1" applyAlignment="1">
      <alignment horizontal="center" vertical="center" textRotation="90" wrapText="1"/>
    </xf>
    <xf numFmtId="0" fontId="27" fillId="16" borderId="19" xfId="0" applyFont="1" applyFill="1" applyBorder="1" applyAlignment="1">
      <alignment horizontal="center" vertical="center" textRotation="90" wrapText="1"/>
    </xf>
    <xf numFmtId="0" fontId="27" fillId="16" borderId="23" xfId="0" applyFont="1" applyFill="1" applyBorder="1" applyAlignment="1">
      <alignment horizontal="center" vertical="center" textRotation="90" wrapText="1"/>
    </xf>
  </cellXfs>
  <cellStyles count="3">
    <cellStyle name="Excel Built-in Normal" xfId="2" xr:uid="{99445E1B-9892-420D-AD92-875B1B936CC9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OP&#262;INA%20DRAGALI&#262;\PRORA&#268;UN\PRORA&#268;UN%202022\Rebalans%201.%20Prora&#269;una%20za%202022.%20godinu.xlsx" TargetMode="External"/><Relationship Id="rId1" Type="http://schemas.openxmlformats.org/officeDocument/2006/relationships/externalLinkPath" Target="Rebalans%201.%20Prora&#269;una%20za%202022.%20godin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ASLOVNA"/>
      <sheetName val="OPĆI DIO"/>
      <sheetName val="POS.DIO"/>
      <sheetName val="SPEC.PRIH."/>
      <sheetName val="PLAN RAZ.PROGR."/>
      <sheetName val="ORGANIZACIJSKA"/>
      <sheetName val="EKONOMSKA"/>
      <sheetName val="FUNK.KLASIFIK."/>
    </sheetNames>
    <sheetDataSet>
      <sheetData sheetId="0" refreshError="1"/>
      <sheetData sheetId="1">
        <row r="9">
          <cell r="D9">
            <v>13911500</v>
          </cell>
          <cell r="E9">
            <v>-8634000</v>
          </cell>
          <cell r="F9">
            <v>5277500</v>
          </cell>
        </row>
        <row r="26">
          <cell r="D26">
            <v>100000</v>
          </cell>
          <cell r="E26">
            <v>2900000</v>
          </cell>
          <cell r="F26">
            <v>3000000</v>
          </cell>
        </row>
        <row r="31">
          <cell r="D31">
            <v>3962850</v>
          </cell>
          <cell r="E31">
            <v>24911.709999999992</v>
          </cell>
          <cell r="F31">
            <v>3987761.71</v>
          </cell>
        </row>
        <row r="58">
          <cell r="D58">
            <v>10828150</v>
          </cell>
          <cell r="E58">
            <v>-3942554.5</v>
          </cell>
          <cell r="F58">
            <v>6885595.5</v>
          </cell>
        </row>
      </sheetData>
      <sheetData sheetId="2">
        <row r="17">
          <cell r="D17">
            <v>40000</v>
          </cell>
          <cell r="E17">
            <v>55000</v>
          </cell>
          <cell r="F17">
            <v>95000</v>
          </cell>
        </row>
        <row r="23">
          <cell r="D23">
            <v>6000</v>
          </cell>
          <cell r="E23">
            <v>0</v>
          </cell>
          <cell r="F23">
            <v>6000</v>
          </cell>
        </row>
        <row r="30">
          <cell r="D30">
            <v>12500</v>
          </cell>
          <cell r="E30">
            <v>0</v>
          </cell>
          <cell r="F30">
            <v>12500</v>
          </cell>
        </row>
        <row r="43">
          <cell r="D43">
            <v>600000</v>
          </cell>
          <cell r="E43">
            <v>0</v>
          </cell>
          <cell r="F43">
            <v>600000</v>
          </cell>
        </row>
        <row r="44">
          <cell r="D44">
            <v>8000</v>
          </cell>
          <cell r="E44">
            <v>0</v>
          </cell>
          <cell r="F44">
            <v>8000</v>
          </cell>
        </row>
        <row r="45">
          <cell r="D45">
            <v>104000</v>
          </cell>
          <cell r="E45">
            <v>0</v>
          </cell>
          <cell r="F45">
            <v>104000</v>
          </cell>
        </row>
        <row r="47">
          <cell r="D47">
            <v>35000</v>
          </cell>
          <cell r="E47">
            <v>0</v>
          </cell>
          <cell r="F47">
            <v>35000</v>
          </cell>
        </row>
        <row r="48">
          <cell r="D48">
            <v>110000</v>
          </cell>
          <cell r="E48">
            <v>0</v>
          </cell>
          <cell r="F48">
            <v>110000</v>
          </cell>
        </row>
        <row r="49">
          <cell r="D49">
            <v>230000</v>
          </cell>
          <cell r="E49">
            <v>0</v>
          </cell>
          <cell r="F49">
            <v>230000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80000</v>
          </cell>
          <cell r="E51">
            <v>0</v>
          </cell>
          <cell r="F51">
            <v>80000</v>
          </cell>
        </row>
        <row r="53">
          <cell r="D53">
            <v>8000</v>
          </cell>
          <cell r="E53">
            <v>0</v>
          </cell>
          <cell r="F53">
            <v>8000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6">
          <cell r="D66">
            <v>23458</v>
          </cell>
        </row>
        <row r="72">
          <cell r="D72">
            <v>25000</v>
          </cell>
          <cell r="E72">
            <v>0</v>
          </cell>
          <cell r="F72">
            <v>25000</v>
          </cell>
        </row>
        <row r="78">
          <cell r="D78">
            <v>35800</v>
          </cell>
          <cell r="E78">
            <v>0</v>
          </cell>
          <cell r="F78">
            <v>35800</v>
          </cell>
        </row>
        <row r="84">
          <cell r="D84">
            <v>20000</v>
          </cell>
          <cell r="E84">
            <v>0</v>
          </cell>
          <cell r="F84">
            <v>20000</v>
          </cell>
        </row>
        <row r="92">
          <cell r="D92">
            <v>100000</v>
          </cell>
          <cell r="E92">
            <v>-53000</v>
          </cell>
          <cell r="F92">
            <v>47000</v>
          </cell>
        </row>
        <row r="93">
          <cell r="D93">
            <v>20000</v>
          </cell>
          <cell r="E93">
            <v>-10000</v>
          </cell>
          <cell r="F93">
            <v>10000</v>
          </cell>
        </row>
        <row r="95">
          <cell r="E95">
            <v>2400</v>
          </cell>
          <cell r="F95">
            <v>2400</v>
          </cell>
        </row>
        <row r="96">
          <cell r="D96">
            <v>35000</v>
          </cell>
          <cell r="E96">
            <v>-15000</v>
          </cell>
          <cell r="F96">
            <v>20000</v>
          </cell>
        </row>
        <row r="97">
          <cell r="D97">
            <v>10000</v>
          </cell>
          <cell r="E97">
            <v>0</v>
          </cell>
          <cell r="F97">
            <v>10000</v>
          </cell>
        </row>
        <row r="100">
          <cell r="D100">
            <v>25000</v>
          </cell>
        </row>
        <row r="106">
          <cell r="D106">
            <v>25000</v>
          </cell>
        </row>
        <row r="107">
          <cell r="D107">
            <v>15000</v>
          </cell>
        </row>
        <row r="114">
          <cell r="D114">
            <v>500000</v>
          </cell>
          <cell r="E114">
            <v>-450000</v>
          </cell>
          <cell r="F114">
            <v>50000</v>
          </cell>
        </row>
        <row r="116">
          <cell r="D116">
            <v>50000</v>
          </cell>
        </row>
        <row r="122">
          <cell r="D122">
            <v>35000</v>
          </cell>
        </row>
        <row r="132">
          <cell r="D132">
            <v>150000</v>
          </cell>
          <cell r="E132">
            <v>0</v>
          </cell>
          <cell r="F132">
            <v>150000</v>
          </cell>
        </row>
        <row r="133">
          <cell r="D133">
            <v>20000</v>
          </cell>
          <cell r="E133">
            <v>0</v>
          </cell>
          <cell r="F133">
            <v>20000</v>
          </cell>
        </row>
        <row r="139">
          <cell r="D139">
            <v>10000</v>
          </cell>
          <cell r="E139">
            <v>0</v>
          </cell>
          <cell r="F139">
            <v>10000</v>
          </cell>
        </row>
        <row r="140">
          <cell r="D140">
            <v>0</v>
          </cell>
          <cell r="E140">
            <v>0</v>
          </cell>
          <cell r="F140">
            <v>0</v>
          </cell>
        </row>
        <row r="148">
          <cell r="D148">
            <v>50000</v>
          </cell>
          <cell r="E148">
            <v>15000</v>
          </cell>
          <cell r="F148">
            <v>65000</v>
          </cell>
        </row>
        <row r="149">
          <cell r="D149">
            <v>8000</v>
          </cell>
          <cell r="E149">
            <v>7000</v>
          </cell>
          <cell r="F149">
            <v>15000</v>
          </cell>
        </row>
        <row r="161">
          <cell r="D161">
            <v>0</v>
          </cell>
          <cell r="E161">
            <v>0</v>
          </cell>
          <cell r="F161">
            <v>0</v>
          </cell>
        </row>
        <row r="167">
          <cell r="D167">
            <v>25000</v>
          </cell>
          <cell r="E167">
            <v>0</v>
          </cell>
          <cell r="F167">
            <v>25000</v>
          </cell>
        </row>
        <row r="168">
          <cell r="D168">
            <v>15000</v>
          </cell>
          <cell r="E168">
            <v>0</v>
          </cell>
          <cell r="F168">
            <v>15000</v>
          </cell>
        </row>
        <row r="174">
          <cell r="D174">
            <v>0</v>
          </cell>
          <cell r="E174">
            <v>0</v>
          </cell>
          <cell r="F174">
            <v>0</v>
          </cell>
        </row>
        <row r="175">
          <cell r="D175">
            <v>90000</v>
          </cell>
          <cell r="E175">
            <v>0</v>
          </cell>
          <cell r="F175">
            <v>90000</v>
          </cell>
        </row>
        <row r="181">
          <cell r="D181">
            <v>16000</v>
          </cell>
          <cell r="E181">
            <v>6000</v>
          </cell>
          <cell r="F181">
            <v>22000</v>
          </cell>
        </row>
        <row r="187">
          <cell r="D187">
            <v>25000</v>
          </cell>
          <cell r="E187">
            <v>0</v>
          </cell>
          <cell r="F187">
            <v>25000</v>
          </cell>
        </row>
        <row r="199">
          <cell r="D199">
            <v>0</v>
          </cell>
        </row>
        <row r="201">
          <cell r="D201">
            <v>930000</v>
          </cell>
        </row>
        <row r="202">
          <cell r="D202">
            <v>70000</v>
          </cell>
        </row>
        <row r="203">
          <cell r="D203">
            <v>0</v>
          </cell>
        </row>
        <row r="211">
          <cell r="D211">
            <v>20000</v>
          </cell>
        </row>
        <row r="212">
          <cell r="D212">
            <v>0</v>
          </cell>
        </row>
        <row r="222">
          <cell r="D222">
            <v>100000</v>
          </cell>
          <cell r="E222">
            <v>-100000</v>
          </cell>
          <cell r="F222">
            <v>0</v>
          </cell>
        </row>
        <row r="225">
          <cell r="D225">
            <v>3000000</v>
          </cell>
        </row>
        <row r="226">
          <cell r="D226">
            <v>0</v>
          </cell>
        </row>
        <row r="237">
          <cell r="D237">
            <v>500000</v>
          </cell>
        </row>
        <row r="246">
          <cell r="D246">
            <v>81092</v>
          </cell>
          <cell r="F246">
            <v>81092</v>
          </cell>
        </row>
        <row r="249">
          <cell r="D249">
            <v>50000</v>
          </cell>
        </row>
        <row r="257">
          <cell r="D257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</row>
        <row r="271">
          <cell r="D271">
            <v>500000</v>
          </cell>
        </row>
        <row r="281">
          <cell r="D281">
            <v>600000</v>
          </cell>
          <cell r="E281">
            <v>0</v>
          </cell>
          <cell r="F281">
            <v>600000</v>
          </cell>
        </row>
        <row r="288">
          <cell r="D288">
            <v>30000</v>
          </cell>
          <cell r="E288">
            <v>0</v>
          </cell>
          <cell r="F288">
            <v>30000</v>
          </cell>
        </row>
        <row r="290">
          <cell r="D290">
            <v>0</v>
          </cell>
          <cell r="E290">
            <v>0</v>
          </cell>
          <cell r="F290">
            <v>0</v>
          </cell>
        </row>
        <row r="298">
          <cell r="D298">
            <v>60000</v>
          </cell>
          <cell r="E298">
            <v>0</v>
          </cell>
          <cell r="F298">
            <v>60000</v>
          </cell>
        </row>
        <row r="305">
          <cell r="D305">
            <v>50000</v>
          </cell>
          <cell r="E305">
            <v>0</v>
          </cell>
          <cell r="F305">
            <v>50000</v>
          </cell>
        </row>
        <row r="319">
          <cell r="D319">
            <v>20000</v>
          </cell>
          <cell r="E319">
            <v>0</v>
          </cell>
          <cell r="F319">
            <v>20000</v>
          </cell>
        </row>
        <row r="326">
          <cell r="D326">
            <v>100000</v>
          </cell>
          <cell r="E326">
            <v>-30000</v>
          </cell>
          <cell r="F326">
            <v>70000</v>
          </cell>
        </row>
        <row r="327">
          <cell r="D327">
            <v>20000</v>
          </cell>
          <cell r="E327">
            <v>-8000</v>
          </cell>
          <cell r="F327">
            <v>12000</v>
          </cell>
        </row>
        <row r="329">
          <cell r="D329">
            <v>330000</v>
          </cell>
          <cell r="E329">
            <v>130000</v>
          </cell>
          <cell r="F329">
            <v>460000</v>
          </cell>
        </row>
        <row r="338">
          <cell r="D338">
            <v>0</v>
          </cell>
          <cell r="E338">
            <v>0</v>
          </cell>
          <cell r="F338">
            <v>0</v>
          </cell>
        </row>
        <row r="341">
          <cell r="D341">
            <v>80000</v>
          </cell>
        </row>
        <row r="342">
          <cell r="D342">
            <v>10000</v>
          </cell>
        </row>
        <row r="349">
          <cell r="D349">
            <v>15000</v>
          </cell>
          <cell r="E349">
            <v>5000</v>
          </cell>
          <cell r="F349">
            <v>20000</v>
          </cell>
        </row>
        <row r="355">
          <cell r="D355">
            <v>25000</v>
          </cell>
          <cell r="E355">
            <v>0</v>
          </cell>
          <cell r="F355">
            <v>25000</v>
          </cell>
        </row>
        <row r="362">
          <cell r="D362">
            <v>40000</v>
          </cell>
          <cell r="E362">
            <v>0</v>
          </cell>
          <cell r="F362">
            <v>40000</v>
          </cell>
        </row>
        <row r="371">
          <cell r="D371">
            <v>4550000</v>
          </cell>
        </row>
        <row r="378">
          <cell r="D378">
            <v>20000</v>
          </cell>
          <cell r="E378">
            <v>0</v>
          </cell>
          <cell r="F378">
            <v>20000</v>
          </cell>
        </row>
        <row r="386">
          <cell r="D386">
            <v>15000</v>
          </cell>
          <cell r="E386">
            <v>0</v>
          </cell>
          <cell r="F386">
            <v>15000</v>
          </cell>
        </row>
        <row r="392">
          <cell r="D392">
            <v>28000</v>
          </cell>
          <cell r="E392">
            <v>0</v>
          </cell>
          <cell r="F392">
            <v>28000</v>
          </cell>
        </row>
        <row r="398">
          <cell r="D398">
            <v>2000</v>
          </cell>
          <cell r="E398">
            <v>0</v>
          </cell>
          <cell r="F398">
            <v>2000</v>
          </cell>
        </row>
        <row r="405">
          <cell r="D405">
            <v>50000</v>
          </cell>
          <cell r="E405">
            <v>0</v>
          </cell>
          <cell r="F405">
            <v>50000</v>
          </cell>
        </row>
        <row r="411">
          <cell r="D411">
            <v>30000</v>
          </cell>
          <cell r="E411">
            <v>0</v>
          </cell>
          <cell r="F411">
            <v>30000</v>
          </cell>
        </row>
        <row r="413">
          <cell r="D413">
            <v>15000</v>
          </cell>
          <cell r="E413">
            <v>0</v>
          </cell>
          <cell r="F413">
            <v>15000</v>
          </cell>
        </row>
        <row r="421">
          <cell r="D421">
            <v>35000</v>
          </cell>
          <cell r="E421">
            <v>0</v>
          </cell>
          <cell r="F421">
            <v>35000</v>
          </cell>
        </row>
        <row r="423">
          <cell r="D423">
            <v>5000</v>
          </cell>
          <cell r="E423">
            <v>0</v>
          </cell>
          <cell r="F423">
            <v>5000</v>
          </cell>
        </row>
        <row r="429">
          <cell r="D429">
            <v>30000</v>
          </cell>
        </row>
        <row r="437">
          <cell r="D437">
            <v>50000</v>
          </cell>
          <cell r="E437">
            <v>0</v>
          </cell>
          <cell r="F437">
            <v>50000</v>
          </cell>
        </row>
        <row r="439">
          <cell r="D439">
            <v>2000</v>
          </cell>
          <cell r="E439">
            <v>0</v>
          </cell>
          <cell r="F439">
            <v>2000</v>
          </cell>
        </row>
        <row r="445">
          <cell r="D445">
            <v>90000</v>
          </cell>
          <cell r="E445">
            <v>0</v>
          </cell>
          <cell r="F445">
            <v>90000</v>
          </cell>
        </row>
        <row r="452">
          <cell r="D452">
            <v>140000</v>
          </cell>
        </row>
        <row r="458">
          <cell r="D458">
            <v>28250</v>
          </cell>
        </row>
        <row r="464">
          <cell r="D464">
            <v>15000</v>
          </cell>
          <cell r="E464">
            <v>0</v>
          </cell>
          <cell r="F464">
            <v>15000</v>
          </cell>
        </row>
        <row r="466">
          <cell r="D466">
            <v>8000</v>
          </cell>
          <cell r="E466">
            <v>0</v>
          </cell>
          <cell r="F466">
            <v>8000</v>
          </cell>
        </row>
        <row r="476">
          <cell r="D476">
            <v>160000</v>
          </cell>
          <cell r="E476">
            <v>0</v>
          </cell>
          <cell r="F476">
            <v>160000</v>
          </cell>
        </row>
        <row r="478">
          <cell r="D478">
            <v>0</v>
          </cell>
          <cell r="F478">
            <v>0</v>
          </cell>
        </row>
        <row r="484">
          <cell r="D484">
            <v>24000</v>
          </cell>
          <cell r="E484">
            <v>0</v>
          </cell>
          <cell r="F484">
            <v>24000</v>
          </cell>
        </row>
        <row r="490">
          <cell r="D490">
            <v>21000</v>
          </cell>
          <cell r="E490">
            <v>0</v>
          </cell>
          <cell r="F490">
            <v>21000</v>
          </cell>
        </row>
        <row r="496">
          <cell r="D496">
            <v>10000</v>
          </cell>
          <cell r="E496">
            <v>0</v>
          </cell>
          <cell r="F496">
            <v>10000</v>
          </cell>
        </row>
        <row r="504">
          <cell r="D504">
            <v>0</v>
          </cell>
          <cell r="E504">
            <v>0</v>
          </cell>
          <cell r="F504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</row>
        <row r="518">
          <cell r="D518">
            <v>249900</v>
          </cell>
        </row>
        <row r="519">
          <cell r="D519">
            <v>20000</v>
          </cell>
        </row>
        <row r="525">
          <cell r="D525">
            <v>0</v>
          </cell>
          <cell r="E525">
            <v>20000</v>
          </cell>
          <cell r="F525">
            <v>20000</v>
          </cell>
        </row>
        <row r="533">
          <cell r="D53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FEF3-9444-4B96-88B1-3C1AC4093373}">
  <dimension ref="A1:K28"/>
  <sheetViews>
    <sheetView topLeftCell="A43" workbookViewId="0">
      <selection activeCell="H13" sqref="H13"/>
    </sheetView>
  </sheetViews>
  <sheetFormatPr defaultRowHeight="15" x14ac:dyDescent="0.25"/>
  <cols>
    <col min="4" max="4" width="25.140625" customWidth="1"/>
    <col min="5" max="5" width="11.85546875" customWidth="1"/>
    <col min="6" max="6" width="12" customWidth="1"/>
    <col min="7" max="7" width="11.42578125" customWidth="1"/>
  </cols>
  <sheetData>
    <row r="1" spans="1:11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1"/>
    </row>
    <row r="2" spans="1:1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1"/>
    </row>
    <row r="3" spans="1:11" ht="17.25" x14ac:dyDescent="0.25">
      <c r="A3" s="226" t="s">
        <v>1</v>
      </c>
      <c r="B3" s="226"/>
      <c r="C3" s="226"/>
      <c r="D3" s="226"/>
      <c r="E3" s="226"/>
      <c r="F3" s="226"/>
      <c r="G3" s="1"/>
      <c r="H3" s="1"/>
      <c r="I3" s="1"/>
      <c r="J3" s="1"/>
      <c r="K3" s="1"/>
    </row>
    <row r="4" spans="1:11" ht="17.25" x14ac:dyDescent="0.25">
      <c r="A4" s="227" t="s">
        <v>2</v>
      </c>
      <c r="B4" s="227"/>
      <c r="C4" s="227"/>
      <c r="D4" s="227"/>
      <c r="E4" s="227"/>
      <c r="F4" s="227"/>
      <c r="G4" s="227"/>
      <c r="H4" s="227"/>
      <c r="I4" s="1"/>
      <c r="J4" s="1"/>
      <c r="K4" s="1"/>
    </row>
    <row r="5" spans="1:11" x14ac:dyDescent="0.25">
      <c r="A5" s="228" t="s">
        <v>3</v>
      </c>
      <c r="B5" s="229"/>
      <c r="C5" s="229"/>
      <c r="D5" s="229"/>
      <c r="E5" s="229"/>
      <c r="F5" s="229"/>
      <c r="G5" s="229"/>
      <c r="H5" s="229"/>
      <c r="I5" s="1"/>
      <c r="J5" s="1"/>
      <c r="K5" s="1"/>
    </row>
    <row r="6" spans="1:11" x14ac:dyDescent="0.25">
      <c r="A6" s="230" t="s">
        <v>4</v>
      </c>
      <c r="B6" s="230"/>
      <c r="C6" s="230"/>
      <c r="D6" s="230"/>
      <c r="E6" s="230"/>
      <c r="F6" s="230"/>
      <c r="G6" s="1"/>
      <c r="H6" s="1"/>
      <c r="I6" s="1"/>
      <c r="J6" s="1"/>
      <c r="K6" s="1"/>
    </row>
    <row r="7" spans="1:11" ht="24" x14ac:dyDescent="0.25">
      <c r="A7" s="2"/>
      <c r="B7" s="222"/>
      <c r="C7" s="223"/>
      <c r="D7" s="224"/>
      <c r="E7" s="3" t="s">
        <v>5</v>
      </c>
      <c r="F7" s="4" t="s">
        <v>6</v>
      </c>
      <c r="G7" s="4" t="s">
        <v>7</v>
      </c>
      <c r="H7" s="5" t="s">
        <v>8</v>
      </c>
      <c r="I7" s="1"/>
      <c r="J7" s="1"/>
      <c r="K7" s="1"/>
    </row>
    <row r="8" spans="1:11" x14ac:dyDescent="0.25">
      <c r="A8" s="6" t="s">
        <v>9</v>
      </c>
      <c r="B8" s="234" t="s">
        <v>10</v>
      </c>
      <c r="C8" s="235"/>
      <c r="D8" s="236"/>
      <c r="E8" s="7" t="s">
        <v>11</v>
      </c>
      <c r="F8" s="7" t="s">
        <v>12</v>
      </c>
      <c r="G8" s="7" t="s">
        <v>13</v>
      </c>
      <c r="H8" s="8" t="s">
        <v>14</v>
      </c>
      <c r="I8" s="1"/>
      <c r="J8" s="1"/>
      <c r="K8" s="1"/>
    </row>
    <row r="9" spans="1:11" x14ac:dyDescent="0.25">
      <c r="A9" s="237" t="s">
        <v>15</v>
      </c>
      <c r="B9" s="238"/>
      <c r="C9" s="238"/>
      <c r="D9" s="239"/>
      <c r="E9" s="10"/>
      <c r="F9" s="10"/>
      <c r="G9" s="10"/>
      <c r="H9" s="29"/>
      <c r="I9" s="1"/>
      <c r="J9" s="1"/>
      <c r="K9" s="1"/>
    </row>
    <row r="10" spans="1:11" x14ac:dyDescent="0.25">
      <c r="A10" s="11">
        <v>6</v>
      </c>
      <c r="B10" s="231" t="s">
        <v>16</v>
      </c>
      <c r="C10" s="232"/>
      <c r="D10" s="233"/>
      <c r="E10" s="12">
        <f>'[1]OPĆI DIO'!D9</f>
        <v>13911500</v>
      </c>
      <c r="F10" s="12">
        <f>'[1]OPĆI DIO'!E9</f>
        <v>-8634000</v>
      </c>
      <c r="G10" s="12">
        <f>'[1]OPĆI DIO'!F9</f>
        <v>5277500</v>
      </c>
      <c r="H10" s="30">
        <f t="shared" ref="H10:H15" si="0">G10/E10*100</f>
        <v>37.936239801602987</v>
      </c>
      <c r="I10" s="1"/>
      <c r="J10" s="1"/>
      <c r="K10" s="1"/>
    </row>
    <row r="11" spans="1:11" x14ac:dyDescent="0.25">
      <c r="A11" s="11">
        <v>7</v>
      </c>
      <c r="B11" s="231" t="s">
        <v>17</v>
      </c>
      <c r="C11" s="232"/>
      <c r="D11" s="233"/>
      <c r="E11" s="12">
        <f>'[1]OPĆI DIO'!D26</f>
        <v>100000</v>
      </c>
      <c r="F11" s="12">
        <f>'[1]OPĆI DIO'!E26</f>
        <v>2900000</v>
      </c>
      <c r="G11" s="12">
        <f>'[1]OPĆI DIO'!F26</f>
        <v>3000000</v>
      </c>
      <c r="H11" s="30">
        <f t="shared" si="0"/>
        <v>3000</v>
      </c>
      <c r="I11" s="1"/>
      <c r="J11" s="1"/>
      <c r="K11" s="1"/>
    </row>
    <row r="12" spans="1:11" x14ac:dyDescent="0.25">
      <c r="A12" s="13"/>
      <c r="B12" s="240" t="s">
        <v>18</v>
      </c>
      <c r="C12" s="241"/>
      <c r="D12" s="242"/>
      <c r="E12" s="14">
        <f>SUM(E10,E11)</f>
        <v>14011500</v>
      </c>
      <c r="F12" s="14">
        <f>SUM(F11,F10)</f>
        <v>-5734000</v>
      </c>
      <c r="G12" s="34">
        <f>SUM(G10,G11)</f>
        <v>8277500</v>
      </c>
      <c r="H12" s="33">
        <f t="shared" si="0"/>
        <v>59.076472897262967</v>
      </c>
      <c r="I12" s="1"/>
      <c r="J12" s="1"/>
      <c r="K12" s="1"/>
    </row>
    <row r="13" spans="1:11" x14ac:dyDescent="0.25">
      <c r="A13" s="11">
        <v>3</v>
      </c>
      <c r="B13" s="231" t="s">
        <v>19</v>
      </c>
      <c r="C13" s="232"/>
      <c r="D13" s="233"/>
      <c r="E13" s="12">
        <f>'[1]OPĆI DIO'!D31</f>
        <v>3962850</v>
      </c>
      <c r="F13" s="12">
        <f>'[1]OPĆI DIO'!E31</f>
        <v>24911.709999999992</v>
      </c>
      <c r="G13" s="12">
        <f>'[1]OPĆI DIO'!F31</f>
        <v>3987761.71</v>
      </c>
      <c r="H13" s="30">
        <f t="shared" si="0"/>
        <v>100.62863116191629</v>
      </c>
      <c r="I13" s="1"/>
      <c r="J13" s="1"/>
      <c r="K13" s="1"/>
    </row>
    <row r="14" spans="1:11" x14ac:dyDescent="0.25">
      <c r="A14" s="11">
        <v>4</v>
      </c>
      <c r="B14" s="231" t="s">
        <v>20</v>
      </c>
      <c r="C14" s="232"/>
      <c r="D14" s="233"/>
      <c r="E14" s="12">
        <f>'[1]OPĆI DIO'!D58</f>
        <v>10828150</v>
      </c>
      <c r="F14" s="12">
        <f>'[1]OPĆI DIO'!E58</f>
        <v>-3942554.5</v>
      </c>
      <c r="G14" s="12">
        <f>'[1]OPĆI DIO'!F58</f>
        <v>6885595.5</v>
      </c>
      <c r="H14" s="30">
        <f t="shared" si="0"/>
        <v>63.589768335311206</v>
      </c>
      <c r="I14" s="1"/>
      <c r="J14" s="1"/>
      <c r="K14" s="1"/>
    </row>
    <row r="15" spans="1:11" x14ac:dyDescent="0.25">
      <c r="A15" s="13"/>
      <c r="B15" s="240" t="s">
        <v>21</v>
      </c>
      <c r="C15" s="241"/>
      <c r="D15" s="242"/>
      <c r="E15" s="14">
        <f>SUM(E13,E14)</f>
        <v>14791000</v>
      </c>
      <c r="F15" s="14">
        <f>SUM(F13,F14)</f>
        <v>-3917642.79</v>
      </c>
      <c r="G15" s="14">
        <f>SUM(G13,G14)</f>
        <v>10873357.210000001</v>
      </c>
      <c r="H15" s="33">
        <f t="shared" si="0"/>
        <v>73.513333851666559</v>
      </c>
      <c r="I15" s="1"/>
      <c r="J15" s="1"/>
      <c r="K15" s="1"/>
    </row>
    <row r="16" spans="1:11" x14ac:dyDescent="0.25">
      <c r="A16" s="10"/>
      <c r="B16" s="237" t="s">
        <v>22</v>
      </c>
      <c r="C16" s="238"/>
      <c r="D16" s="239"/>
      <c r="E16" s="15">
        <f>SUM(E12-E15)</f>
        <v>-779500</v>
      </c>
      <c r="F16" s="15">
        <f>SUM(F12-F15)</f>
        <v>-1816357.21</v>
      </c>
      <c r="G16" s="15">
        <f>SUM(G12-G15)</f>
        <v>-2595857.2100000009</v>
      </c>
      <c r="H16" s="30">
        <v>0</v>
      </c>
      <c r="I16" s="1"/>
      <c r="J16" s="1"/>
      <c r="K16" s="1"/>
    </row>
    <row r="17" spans="1:11" x14ac:dyDescent="0.25">
      <c r="A17" s="10"/>
      <c r="B17" s="243"/>
      <c r="C17" s="244"/>
      <c r="D17" s="245"/>
      <c r="E17" s="10"/>
      <c r="F17" s="10"/>
      <c r="G17" s="10"/>
      <c r="H17" s="30"/>
      <c r="I17" s="1"/>
      <c r="J17" s="1"/>
      <c r="K17" s="1"/>
    </row>
    <row r="18" spans="1:11" x14ac:dyDescent="0.25">
      <c r="A18" s="237" t="s">
        <v>23</v>
      </c>
      <c r="B18" s="238"/>
      <c r="C18" s="238"/>
      <c r="D18" s="239"/>
      <c r="E18" s="10"/>
      <c r="F18" s="10"/>
      <c r="G18" s="10"/>
      <c r="H18" s="30"/>
      <c r="I18" s="1"/>
      <c r="J18" s="1"/>
      <c r="K18" s="1"/>
    </row>
    <row r="19" spans="1:11" x14ac:dyDescent="0.25">
      <c r="A19" s="11">
        <v>8</v>
      </c>
      <c r="B19" s="231" t="s">
        <v>24</v>
      </c>
      <c r="C19" s="232"/>
      <c r="D19" s="233"/>
      <c r="E19" s="16">
        <v>0</v>
      </c>
      <c r="F19" s="16">
        <v>0</v>
      </c>
      <c r="G19" s="16">
        <v>0</v>
      </c>
      <c r="H19" s="30"/>
      <c r="I19" s="1"/>
      <c r="J19" s="1"/>
      <c r="K19" s="1"/>
    </row>
    <row r="20" spans="1:11" x14ac:dyDescent="0.25">
      <c r="A20" s="11">
        <v>5</v>
      </c>
      <c r="B20" s="231" t="s">
        <v>25</v>
      </c>
      <c r="C20" s="232"/>
      <c r="D20" s="233"/>
      <c r="E20" s="16">
        <v>0</v>
      </c>
      <c r="F20" s="16">
        <v>0</v>
      </c>
      <c r="G20" s="17">
        <v>-87128.46</v>
      </c>
      <c r="H20" s="30"/>
      <c r="I20" s="1"/>
      <c r="J20" s="1"/>
      <c r="K20" s="1"/>
    </row>
    <row r="21" spans="1:11" x14ac:dyDescent="0.25">
      <c r="A21" s="13"/>
      <c r="B21" s="240" t="s">
        <v>26</v>
      </c>
      <c r="C21" s="241"/>
      <c r="D21" s="242"/>
      <c r="E21" s="18"/>
      <c r="F21" s="18"/>
      <c r="G21" s="19">
        <f>SUM(G19+G20)</f>
        <v>-87128.46</v>
      </c>
      <c r="H21" s="31"/>
      <c r="I21" s="1"/>
      <c r="J21" s="1"/>
      <c r="K21" s="1"/>
    </row>
    <row r="22" spans="1:11" x14ac:dyDescent="0.25">
      <c r="A22" s="10"/>
      <c r="B22" s="243"/>
      <c r="C22" s="244"/>
      <c r="D22" s="245"/>
      <c r="E22" s="10"/>
      <c r="F22" s="10"/>
      <c r="G22" s="10"/>
      <c r="H22" s="30"/>
      <c r="I22" s="1"/>
      <c r="J22" s="1"/>
      <c r="K22" s="1"/>
    </row>
    <row r="23" spans="1:11" x14ac:dyDescent="0.25">
      <c r="A23" s="237" t="s">
        <v>27</v>
      </c>
      <c r="B23" s="238"/>
      <c r="C23" s="238"/>
      <c r="D23" s="239"/>
      <c r="E23" s="15">
        <f>E24</f>
        <v>779500</v>
      </c>
      <c r="F23" s="15">
        <f>F24</f>
        <v>0</v>
      </c>
      <c r="G23" s="15">
        <v>2682985.67</v>
      </c>
      <c r="H23" s="32">
        <f>G23/E23*100</f>
        <v>344.19315843489414</v>
      </c>
      <c r="I23" s="1"/>
      <c r="J23" s="1"/>
      <c r="K23" s="1"/>
    </row>
    <row r="24" spans="1:11" x14ac:dyDescent="0.25">
      <c r="A24" s="20">
        <v>9</v>
      </c>
      <c r="B24" s="240" t="s">
        <v>28</v>
      </c>
      <c r="C24" s="241"/>
      <c r="D24" s="242"/>
      <c r="E24" s="21">
        <v>779500</v>
      </c>
      <c r="F24" s="22">
        <v>0</v>
      </c>
      <c r="G24" s="14">
        <v>2682985.67</v>
      </c>
      <c r="H24" s="33">
        <v>0</v>
      </c>
      <c r="I24" s="1"/>
      <c r="J24" s="1"/>
      <c r="K24" s="1"/>
    </row>
    <row r="25" spans="1:11" ht="33.75" customHeight="1" x14ac:dyDescent="0.25">
      <c r="A25" s="23"/>
      <c r="B25" s="249" t="s">
        <v>29</v>
      </c>
      <c r="C25" s="250"/>
      <c r="D25" s="251"/>
      <c r="E25" s="25">
        <f>SUM(E16+E21+E24)</f>
        <v>0</v>
      </c>
      <c r="F25" s="26">
        <f>SUM(F16+F21+F24)</f>
        <v>-1816357.21</v>
      </c>
      <c r="G25" s="26">
        <f>SUM(G16+G21+G24)</f>
        <v>-9.3132257461547852E-10</v>
      </c>
      <c r="H25" s="32">
        <v>0</v>
      </c>
      <c r="I25" s="1"/>
      <c r="J25" s="1"/>
      <c r="K25" s="1"/>
    </row>
    <row r="26" spans="1:11" x14ac:dyDescent="0.25">
      <c r="A26" s="246"/>
      <c r="B26" s="246"/>
      <c r="C26" s="246"/>
      <c r="D26" s="246"/>
      <c r="E26" s="246"/>
      <c r="F26" s="246"/>
      <c r="G26" s="246"/>
      <c r="H26" s="247"/>
      <c r="I26" s="27"/>
      <c r="J26" s="27"/>
      <c r="K26" s="27"/>
    </row>
    <row r="27" spans="1:11" x14ac:dyDescent="0.25">
      <c r="A27" s="28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1"/>
    </row>
    <row r="28" spans="1:11" x14ac:dyDescent="0.25">
      <c r="A28" s="248" t="s">
        <v>31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</row>
  </sheetData>
  <mergeCells count="26">
    <mergeCell ref="A26:H26"/>
    <mergeCell ref="A28:K28"/>
    <mergeCell ref="B20:D20"/>
    <mergeCell ref="B21:D21"/>
    <mergeCell ref="B22:D22"/>
    <mergeCell ref="A23:D23"/>
    <mergeCell ref="B24:D24"/>
    <mergeCell ref="B25:D25"/>
    <mergeCell ref="B19:D19"/>
    <mergeCell ref="B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B7:D7"/>
    <mergeCell ref="A1:J2"/>
    <mergeCell ref="A3:F3"/>
    <mergeCell ref="A4:H4"/>
    <mergeCell ref="A5:H5"/>
    <mergeCell ref="A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207F-B8AA-4454-823C-CBA39AB619B9}">
  <dimension ref="A1:G67"/>
  <sheetViews>
    <sheetView tabSelected="1" workbookViewId="0">
      <selection activeCell="B19" sqref="B19:C19"/>
    </sheetView>
  </sheetViews>
  <sheetFormatPr defaultRowHeight="15" x14ac:dyDescent="0.25"/>
  <cols>
    <col min="3" max="3" width="43.28515625" customWidth="1"/>
    <col min="4" max="4" width="12.28515625" customWidth="1"/>
    <col min="5" max="6" width="11" customWidth="1"/>
  </cols>
  <sheetData>
    <row r="1" spans="1:7" ht="17.25" x14ac:dyDescent="0.25">
      <c r="A1" s="1" t="s">
        <v>32</v>
      </c>
      <c r="B1" s="1"/>
      <c r="C1" s="1"/>
      <c r="D1" s="1"/>
      <c r="E1" s="1"/>
      <c r="F1" s="1"/>
      <c r="G1" s="1"/>
    </row>
    <row r="2" spans="1:7" ht="17.25" x14ac:dyDescent="0.25">
      <c r="A2" s="227" t="s">
        <v>33</v>
      </c>
      <c r="B2" s="227"/>
      <c r="C2" s="227"/>
      <c r="D2" s="227"/>
      <c r="E2" s="227"/>
      <c r="F2" s="227"/>
      <c r="G2" s="35"/>
    </row>
    <row r="3" spans="1:7" ht="15.75" x14ac:dyDescent="0.25">
      <c r="A3" s="1" t="s">
        <v>34</v>
      </c>
      <c r="B3" s="1"/>
      <c r="C3" s="1"/>
      <c r="D3" s="1"/>
      <c r="E3" s="1"/>
      <c r="F3" s="1"/>
      <c r="G3" s="1"/>
    </row>
    <row r="4" spans="1:7" x14ac:dyDescent="0.25">
      <c r="A4" s="226" t="s">
        <v>35</v>
      </c>
      <c r="B4" s="226"/>
      <c r="C4" s="226"/>
      <c r="D4" s="1"/>
      <c r="E4" s="1"/>
      <c r="F4" s="1"/>
      <c r="G4" s="1"/>
    </row>
    <row r="5" spans="1:7" x14ac:dyDescent="0.25">
      <c r="A5" s="36" t="s">
        <v>36</v>
      </c>
      <c r="B5" s="252"/>
      <c r="C5" s="252"/>
      <c r="D5" s="252"/>
      <c r="E5" s="252"/>
      <c r="F5" s="252"/>
      <c r="G5" s="252"/>
    </row>
    <row r="6" spans="1:7" ht="25.5" x14ac:dyDescent="0.25">
      <c r="A6" s="2" t="s">
        <v>37</v>
      </c>
      <c r="B6" s="253" t="s">
        <v>38</v>
      </c>
      <c r="C6" s="254"/>
      <c r="D6" s="37" t="s">
        <v>39</v>
      </c>
      <c r="E6" s="38" t="s">
        <v>40</v>
      </c>
      <c r="F6" s="38" t="s">
        <v>41</v>
      </c>
      <c r="G6" s="39" t="s">
        <v>8</v>
      </c>
    </row>
    <row r="7" spans="1:7" x14ac:dyDescent="0.25">
      <c r="A7" s="255" t="s">
        <v>42</v>
      </c>
      <c r="B7" s="254"/>
      <c r="C7" s="254"/>
      <c r="D7" s="254"/>
      <c r="E7" s="254"/>
      <c r="F7" s="254"/>
      <c r="G7" s="256"/>
    </row>
    <row r="8" spans="1:7" x14ac:dyDescent="0.25">
      <c r="A8" s="40" t="s">
        <v>9</v>
      </c>
      <c r="B8" s="255" t="s">
        <v>10</v>
      </c>
      <c r="C8" s="257"/>
      <c r="D8" s="7" t="s">
        <v>11</v>
      </c>
      <c r="E8" s="7" t="s">
        <v>12</v>
      </c>
      <c r="F8" s="7" t="s">
        <v>13</v>
      </c>
      <c r="G8" s="41"/>
    </row>
    <row r="9" spans="1:7" x14ac:dyDescent="0.25">
      <c r="A9" s="42">
        <v>6</v>
      </c>
      <c r="B9" s="258" t="s">
        <v>43</v>
      </c>
      <c r="C9" s="259"/>
      <c r="D9" s="43">
        <f>SUM(D10,D14,D18,D21)</f>
        <v>13911500</v>
      </c>
      <c r="E9" s="43">
        <f>SUM(E10,E14,E18,E21)</f>
        <v>-8634000</v>
      </c>
      <c r="F9" s="43">
        <f>SUM(F10,F14,F18,F21)</f>
        <v>5277500</v>
      </c>
      <c r="G9" s="44">
        <f>F9/D9*100</f>
        <v>37.936239801602987</v>
      </c>
    </row>
    <row r="10" spans="1:7" x14ac:dyDescent="0.25">
      <c r="A10" s="45">
        <v>61</v>
      </c>
      <c r="B10" s="237" t="s">
        <v>44</v>
      </c>
      <c r="C10" s="238"/>
      <c r="D10" s="15">
        <f>SUM(D11,D12,D13)</f>
        <v>1140000</v>
      </c>
      <c r="E10" s="15">
        <f>SUM(E11,E12,E13)</f>
        <v>0</v>
      </c>
      <c r="F10" s="15">
        <f>SUM(F11,F12,F13)</f>
        <v>1140000</v>
      </c>
      <c r="G10" s="46">
        <f>F10/D10*100</f>
        <v>100</v>
      </c>
    </row>
    <row r="11" spans="1:7" x14ac:dyDescent="0.25">
      <c r="A11" s="11">
        <v>611</v>
      </c>
      <c r="B11" s="260" t="s">
        <v>45</v>
      </c>
      <c r="C11" s="261"/>
      <c r="D11" s="17">
        <v>1050000</v>
      </c>
      <c r="E11" s="17">
        <v>0</v>
      </c>
      <c r="F11" s="17">
        <v>1050000</v>
      </c>
      <c r="G11" s="46">
        <v>0</v>
      </c>
    </row>
    <row r="12" spans="1:7" x14ac:dyDescent="0.25">
      <c r="A12" s="11">
        <v>613</v>
      </c>
      <c r="B12" s="260" t="s">
        <v>46</v>
      </c>
      <c r="C12" s="261"/>
      <c r="D12" s="17">
        <v>80000</v>
      </c>
      <c r="E12" s="17">
        <v>0</v>
      </c>
      <c r="F12" s="17">
        <v>80000</v>
      </c>
      <c r="G12" s="46">
        <v>0</v>
      </c>
    </row>
    <row r="13" spans="1:7" x14ac:dyDescent="0.25">
      <c r="A13" s="11">
        <v>614</v>
      </c>
      <c r="B13" s="260" t="s">
        <v>47</v>
      </c>
      <c r="C13" s="261"/>
      <c r="D13" s="17">
        <v>10000</v>
      </c>
      <c r="E13" s="17">
        <v>0</v>
      </c>
      <c r="F13" s="17">
        <v>10000</v>
      </c>
      <c r="G13" s="46">
        <v>0</v>
      </c>
    </row>
    <row r="14" spans="1:7" x14ac:dyDescent="0.25">
      <c r="A14" s="45">
        <v>63</v>
      </c>
      <c r="B14" s="237" t="s">
        <v>48</v>
      </c>
      <c r="C14" s="238"/>
      <c r="D14" s="15">
        <f>SUM(D15,D16)</f>
        <v>11465000</v>
      </c>
      <c r="E14" s="15">
        <f>SUM(E15,E16)</f>
        <v>-8585500</v>
      </c>
      <c r="F14" s="15">
        <f>SUM(F15,F16)</f>
        <v>2879500</v>
      </c>
      <c r="G14" s="46">
        <f>F14/D14*100</f>
        <v>25.1155691234191</v>
      </c>
    </row>
    <row r="15" spans="1:7" x14ac:dyDescent="0.25">
      <c r="A15" s="11">
        <v>633</v>
      </c>
      <c r="B15" s="260" t="s">
        <v>49</v>
      </c>
      <c r="C15" s="261"/>
      <c r="D15" s="17">
        <v>11335000</v>
      </c>
      <c r="E15" s="17">
        <v>-8499000</v>
      </c>
      <c r="F15" s="17">
        <v>2836000</v>
      </c>
      <c r="G15" s="46">
        <v>0</v>
      </c>
    </row>
    <row r="16" spans="1:7" x14ac:dyDescent="0.25">
      <c r="A16" s="11">
        <v>634</v>
      </c>
      <c r="B16" s="260" t="s">
        <v>50</v>
      </c>
      <c r="C16" s="261"/>
      <c r="D16" s="17">
        <v>130000</v>
      </c>
      <c r="E16" s="17">
        <v>-86500</v>
      </c>
      <c r="F16" s="17">
        <v>43500</v>
      </c>
      <c r="G16" s="46">
        <v>0</v>
      </c>
    </row>
    <row r="17" spans="1:7" x14ac:dyDescent="0.25">
      <c r="A17" s="11">
        <v>638</v>
      </c>
      <c r="B17" s="262" t="s">
        <v>51</v>
      </c>
      <c r="C17" s="263"/>
      <c r="D17" s="17">
        <v>0</v>
      </c>
      <c r="E17" s="17">
        <v>0</v>
      </c>
      <c r="F17" s="17">
        <v>0</v>
      </c>
      <c r="G17" s="46">
        <v>0</v>
      </c>
    </row>
    <row r="18" spans="1:7" x14ac:dyDescent="0.25">
      <c r="A18" s="45">
        <v>64</v>
      </c>
      <c r="B18" s="237" t="s">
        <v>52</v>
      </c>
      <c r="C18" s="238"/>
      <c r="D18" s="15">
        <f>SUM(D20,D19)</f>
        <v>882000</v>
      </c>
      <c r="E18" s="15">
        <f>SUM(E19,E20)</f>
        <v>-30375</v>
      </c>
      <c r="F18" s="15">
        <f>SUM(F19,F20)</f>
        <v>851625</v>
      </c>
      <c r="G18" s="46">
        <f t="shared" ref="G18:G24" si="0">F18/D18*100</f>
        <v>96.556122448979593</v>
      </c>
    </row>
    <row r="19" spans="1:7" x14ac:dyDescent="0.25">
      <c r="A19" s="11">
        <v>641</v>
      </c>
      <c r="B19" s="260" t="s">
        <v>53</v>
      </c>
      <c r="C19" s="261"/>
      <c r="D19" s="17">
        <v>1000</v>
      </c>
      <c r="E19" s="17">
        <v>0</v>
      </c>
      <c r="F19" s="17">
        <v>1000</v>
      </c>
      <c r="G19" s="46">
        <f t="shared" si="0"/>
        <v>100</v>
      </c>
    </row>
    <row r="20" spans="1:7" x14ac:dyDescent="0.25">
      <c r="A20" s="11">
        <v>642</v>
      </c>
      <c r="B20" s="260" t="s">
        <v>54</v>
      </c>
      <c r="C20" s="261"/>
      <c r="D20" s="17">
        <v>881000</v>
      </c>
      <c r="E20" s="17">
        <v>-30375</v>
      </c>
      <c r="F20" s="17">
        <v>850625</v>
      </c>
      <c r="G20" s="46">
        <f t="shared" si="0"/>
        <v>96.552213393870602</v>
      </c>
    </row>
    <row r="21" spans="1:7" x14ac:dyDescent="0.25">
      <c r="A21" s="45">
        <v>65</v>
      </c>
      <c r="B21" s="237" t="s">
        <v>55</v>
      </c>
      <c r="C21" s="238"/>
      <c r="D21" s="15">
        <f>SUM(D24,D23,D22)</f>
        <v>424500</v>
      </c>
      <c r="E21" s="15">
        <f>SUM(E24,E23,E22)</f>
        <v>-18125</v>
      </c>
      <c r="F21" s="15">
        <f>SUM(F24,F23,F22)</f>
        <v>406375</v>
      </c>
      <c r="G21" s="46">
        <f t="shared" si="0"/>
        <v>95.730270906949357</v>
      </c>
    </row>
    <row r="22" spans="1:7" x14ac:dyDescent="0.25">
      <c r="A22" s="11">
        <v>651</v>
      </c>
      <c r="B22" s="264" t="s">
        <v>56</v>
      </c>
      <c r="C22" s="265"/>
      <c r="D22" s="17">
        <v>1500</v>
      </c>
      <c r="E22" s="17">
        <v>0</v>
      </c>
      <c r="F22" s="17">
        <v>1500</v>
      </c>
      <c r="G22" s="46">
        <f t="shared" si="0"/>
        <v>100</v>
      </c>
    </row>
    <row r="23" spans="1:7" x14ac:dyDescent="0.25">
      <c r="A23" s="11">
        <v>652</v>
      </c>
      <c r="B23" s="260" t="s">
        <v>57</v>
      </c>
      <c r="C23" s="261"/>
      <c r="D23" s="17">
        <v>304000</v>
      </c>
      <c r="E23" s="17">
        <v>-10000</v>
      </c>
      <c r="F23" s="17">
        <v>294000</v>
      </c>
      <c r="G23" s="46">
        <f t="shared" si="0"/>
        <v>96.710526315789465</v>
      </c>
    </row>
    <row r="24" spans="1:7" x14ac:dyDescent="0.25">
      <c r="A24" s="11">
        <v>653</v>
      </c>
      <c r="B24" s="260" t="s">
        <v>58</v>
      </c>
      <c r="C24" s="261"/>
      <c r="D24" s="17">
        <v>119000</v>
      </c>
      <c r="E24" s="17">
        <v>-8125</v>
      </c>
      <c r="F24" s="17">
        <v>110875</v>
      </c>
      <c r="G24" s="46">
        <f t="shared" si="0"/>
        <v>93.172268907563023</v>
      </c>
    </row>
    <row r="25" spans="1:7" x14ac:dyDescent="0.25">
      <c r="A25" s="266" t="s">
        <v>59</v>
      </c>
      <c r="B25" s="254"/>
      <c r="C25" s="254"/>
      <c r="D25" s="254"/>
      <c r="E25" s="254"/>
      <c r="F25" s="254"/>
      <c r="G25" s="256"/>
    </row>
    <row r="26" spans="1:7" x14ac:dyDescent="0.25">
      <c r="A26" s="42">
        <v>7</v>
      </c>
      <c r="B26" s="258" t="s">
        <v>60</v>
      </c>
      <c r="C26" s="259"/>
      <c r="D26" s="43">
        <f t="shared" ref="D26:F26" si="1">D27</f>
        <v>100000</v>
      </c>
      <c r="E26" s="43">
        <f t="shared" si="1"/>
        <v>2900000</v>
      </c>
      <c r="F26" s="43">
        <f t="shared" si="1"/>
        <v>3000000</v>
      </c>
      <c r="G26" s="44">
        <f>F26/D26*100</f>
        <v>3000</v>
      </c>
    </row>
    <row r="27" spans="1:7" x14ac:dyDescent="0.25">
      <c r="A27" s="45">
        <v>71</v>
      </c>
      <c r="B27" s="237" t="s">
        <v>61</v>
      </c>
      <c r="C27" s="238"/>
      <c r="D27" s="15">
        <f>SUM(D29,D28)</f>
        <v>100000</v>
      </c>
      <c r="E27" s="15">
        <f>SUM(E29,E28)</f>
        <v>2900000</v>
      </c>
      <c r="F27" s="15">
        <f>SUM(F29,F28)</f>
        <v>3000000</v>
      </c>
      <c r="G27" s="46">
        <f>F27/D27*100</f>
        <v>3000</v>
      </c>
    </row>
    <row r="28" spans="1:7" x14ac:dyDescent="0.25">
      <c r="A28" s="11">
        <v>711</v>
      </c>
      <c r="B28" s="260" t="s">
        <v>62</v>
      </c>
      <c r="C28" s="261"/>
      <c r="D28" s="17">
        <v>100000</v>
      </c>
      <c r="E28" s="17">
        <v>2900000</v>
      </c>
      <c r="F28" s="17">
        <v>3000000</v>
      </c>
      <c r="G28" s="46">
        <f>F28/D28*100</f>
        <v>3000</v>
      </c>
    </row>
    <row r="29" spans="1:7" x14ac:dyDescent="0.25">
      <c r="A29" s="11">
        <v>721</v>
      </c>
      <c r="B29" s="260" t="s">
        <v>63</v>
      </c>
      <c r="C29" s="261"/>
      <c r="D29" s="17">
        <v>0</v>
      </c>
      <c r="E29" s="16">
        <v>0</v>
      </c>
      <c r="F29" s="16">
        <v>0</v>
      </c>
      <c r="G29" s="46">
        <v>0</v>
      </c>
    </row>
    <row r="30" spans="1:7" x14ac:dyDescent="0.25">
      <c r="A30" s="253"/>
      <c r="B30" s="254"/>
      <c r="C30" s="254"/>
      <c r="D30" s="254"/>
      <c r="E30" s="254"/>
      <c r="F30" s="254"/>
      <c r="G30" s="256"/>
    </row>
    <row r="31" spans="1:7" x14ac:dyDescent="0.25">
      <c r="A31" s="42">
        <v>3</v>
      </c>
      <c r="B31" s="258" t="s">
        <v>64</v>
      </c>
      <c r="C31" s="259"/>
      <c r="D31" s="43">
        <f>SUM(D51,D49,D46,D44,D42,D36,D32)</f>
        <v>3962850</v>
      </c>
      <c r="E31" s="43">
        <f>SUM(E51,E49,E46,E44,E42,E36,E32)</f>
        <v>24911.709999999992</v>
      </c>
      <c r="F31" s="43">
        <f>SUM(F51,F49,F46,F44,F42,F36,F32)</f>
        <v>3987761.71</v>
      </c>
      <c r="G31" s="44">
        <f t="shared" ref="G31:G39" si="2">F31/D31*100</f>
        <v>100.62863116191629</v>
      </c>
    </row>
    <row r="32" spans="1:7" x14ac:dyDescent="0.25">
      <c r="A32" s="45">
        <v>31</v>
      </c>
      <c r="B32" s="237" t="s">
        <v>65</v>
      </c>
      <c r="C32" s="238"/>
      <c r="D32" s="15">
        <f>SUM(D33,D34,D35)</f>
        <v>832000</v>
      </c>
      <c r="E32" s="15">
        <f>SUM(E33,E34,E35)</f>
        <v>-63000</v>
      </c>
      <c r="F32" s="15">
        <f>SUM(F33,F34,F35)</f>
        <v>769000</v>
      </c>
      <c r="G32" s="46">
        <f t="shared" si="2"/>
        <v>92.427884615384613</v>
      </c>
    </row>
    <row r="33" spans="1:7" x14ac:dyDescent="0.25">
      <c r="A33" s="47">
        <v>311</v>
      </c>
      <c r="B33" s="267" t="s">
        <v>66</v>
      </c>
      <c r="C33" s="268"/>
      <c r="D33" s="17">
        <f>[1]POS.DIO!D43+[1]POS.DIO!D92</f>
        <v>700000</v>
      </c>
      <c r="E33" s="17">
        <f>[1]POS.DIO!E43+[1]POS.DIO!E92</f>
        <v>-53000</v>
      </c>
      <c r="F33" s="17">
        <f>[1]POS.DIO!F43+[1]POS.DIO!F92</f>
        <v>647000</v>
      </c>
      <c r="G33" s="46">
        <f t="shared" si="2"/>
        <v>92.428571428571431</v>
      </c>
    </row>
    <row r="34" spans="1:7" x14ac:dyDescent="0.25">
      <c r="A34" s="11">
        <v>312</v>
      </c>
      <c r="B34" s="260" t="s">
        <v>67</v>
      </c>
      <c r="C34" s="261"/>
      <c r="D34" s="17">
        <f>[1]POS.DIO!D44</f>
        <v>8000</v>
      </c>
      <c r="E34" s="17">
        <f>[1]POS.DIO!E44</f>
        <v>0</v>
      </c>
      <c r="F34" s="17">
        <f>[1]POS.DIO!F44</f>
        <v>8000</v>
      </c>
      <c r="G34" s="46">
        <f t="shared" si="2"/>
        <v>100</v>
      </c>
    </row>
    <row r="35" spans="1:7" x14ac:dyDescent="0.25">
      <c r="A35" s="11">
        <v>313</v>
      </c>
      <c r="B35" s="260" t="s">
        <v>68</v>
      </c>
      <c r="C35" s="261"/>
      <c r="D35" s="17">
        <f>[1]POS.DIO!D45+[1]POS.DIO!D93</f>
        <v>124000</v>
      </c>
      <c r="E35" s="17">
        <f>[1]POS.DIO!E45+[1]POS.DIO!E93</f>
        <v>-10000</v>
      </c>
      <c r="F35" s="17">
        <f>[1]POS.DIO!F45+[1]POS.DIO!F93</f>
        <v>114000</v>
      </c>
      <c r="G35" s="46">
        <f t="shared" si="2"/>
        <v>91.935483870967744</v>
      </c>
    </row>
    <row r="36" spans="1:7" x14ac:dyDescent="0.25">
      <c r="A36" s="45">
        <v>32</v>
      </c>
      <c r="B36" s="237" t="s">
        <v>69</v>
      </c>
      <c r="C36" s="238"/>
      <c r="D36" s="15">
        <f>SUM(D37,D38,D39,D40,D41)</f>
        <v>1946000</v>
      </c>
      <c r="E36" s="15">
        <f>SUM(E37,E38,E39,E40,E41)</f>
        <v>-67600</v>
      </c>
      <c r="F36" s="15">
        <f>SUM(F37,F38,F39,F40,F41)</f>
        <v>1878400</v>
      </c>
      <c r="G36" s="46">
        <f t="shared" si="2"/>
        <v>96.526207605344297</v>
      </c>
    </row>
    <row r="37" spans="1:7" x14ac:dyDescent="0.25">
      <c r="A37" s="11">
        <v>321</v>
      </c>
      <c r="B37" s="260" t="s">
        <v>70</v>
      </c>
      <c r="C37" s="261"/>
      <c r="D37" s="17">
        <f>[1]POS.DIO!D47</f>
        <v>35000</v>
      </c>
      <c r="E37" s="17">
        <f>[1]POS.DIO!E47+[1]POS.DIO!E95</f>
        <v>2400</v>
      </c>
      <c r="F37" s="17">
        <f>[1]POS.DIO!F47+[1]POS.DIO!F95</f>
        <v>37400</v>
      </c>
      <c r="G37" s="46">
        <f t="shared" si="2"/>
        <v>106.85714285714285</v>
      </c>
    </row>
    <row r="38" spans="1:7" x14ac:dyDescent="0.25">
      <c r="A38" s="11">
        <v>322</v>
      </c>
      <c r="B38" s="260" t="s">
        <v>71</v>
      </c>
      <c r="C38" s="261"/>
      <c r="D38" s="17">
        <f>[1]POS.DIO!D48+[1]POS.DIO!D96+[1]POS.DIO!D148+[1]POS.DIO!D133+[1]POS.DIO!D140+[1]POS.DIO!D326+[1]POS.DIO!D464+[1]POS.DIO!D423+[1]POS.DIO!D439+[1]POS.DIO!D168+[1]POS.DIO!D174</f>
        <v>352000</v>
      </c>
      <c r="E38" s="17">
        <f>[1]POS.DIO!E48+[1]POS.DIO!E96+[1]POS.DIO!E148+[1]POS.DIO!E133+[1]POS.DIO!E140+[1]POS.DIO!E326+[1]POS.DIO!E464+[1]POS.DIO!E423+[1]POS.DIO!E439+[1]POS.DIO!E168+[1]POS.DIO!E174</f>
        <v>-30000</v>
      </c>
      <c r="F38" s="17">
        <f>[1]POS.DIO!F48+[1]POS.DIO!F96+[1]POS.DIO!F148+[1]POS.DIO!F133+[1]POS.DIO!F140+[1]POS.DIO!F326+[1]POS.DIO!F464+[1]POS.DIO!F423+[1]POS.DIO!F439+[1]POS.DIO!F168+[1]POS.DIO!F174</f>
        <v>322000</v>
      </c>
      <c r="G38" s="46">
        <f t="shared" si="2"/>
        <v>91.477272727272734</v>
      </c>
    </row>
    <row r="39" spans="1:7" x14ac:dyDescent="0.25">
      <c r="A39" s="11">
        <v>323</v>
      </c>
      <c r="B39" s="260" t="s">
        <v>72</v>
      </c>
      <c r="C39" s="261"/>
      <c r="D39" s="17">
        <f>[1]POS.DIO!D49+[1]POS.DIO!D72+[1]POS.DIO!D84+[1]POS.DIO!D97+[1]POS.DIO!D132+[1]POS.DIO!D139+[1]POS.DIO!D149+[1]POS.DIO!D167+[1]POS.DIO!D175+[1]POS.DIO!D181+[1]POS.DIO!D187+[1]POS.DIO!D281+[1]POS.DIO!D298+[1]POS.DIO!D305+[1]POS.DIO!D327+[1]POS.DIO!D338+[1]POS.DIO!D504+[1]POS.DIO!D510+[1]POS.DIO!D222+[1]POS.DIO!D161</f>
        <v>1439000</v>
      </c>
      <c r="E39" s="17">
        <f>[1]POS.DIO!E49+[1]POS.DIO!E72+[1]POS.DIO!E84+[1]POS.DIO!E97+[1]POS.DIO!E132+[1]POS.DIO!E139+[1]POS.DIO!E149+[1]POS.DIO!E167+[1]POS.DIO!E175+[1]POS.DIO!E181+[1]POS.DIO!E187+[1]POS.DIO!E281+[1]POS.DIO!E298+[1]POS.DIO!E305+[1]POS.DIO!E327+[1]POS.DIO!E338+[1]POS.DIO!E504+[1]POS.DIO!E510+[1]POS.DIO!E222+[1]POS.DIO!E161</f>
        <v>-95000</v>
      </c>
      <c r="F39" s="17">
        <f>[1]POS.DIO!F49+[1]POS.DIO!F72+[1]POS.DIO!F84+[1]POS.DIO!F97+[1]POS.DIO!F132+[1]POS.DIO!F139+[1]POS.DIO!F149+[1]POS.DIO!F167+[1]POS.DIO!F175+[1]POS.DIO!F181+[1]POS.DIO!F187+[1]POS.DIO!F281+[1]POS.DIO!F298+[1]POS.DIO!F305+[1]POS.DIO!F327+[1]POS.DIO!F338+[1]POS.DIO!F504+[1]POS.DIO!F510+[1]POS.DIO!F222+[1]POS.DIO!F161</f>
        <v>1344000</v>
      </c>
      <c r="G39" s="46">
        <f t="shared" si="2"/>
        <v>93.398193189715087</v>
      </c>
    </row>
    <row r="40" spans="1:7" x14ac:dyDescent="0.25">
      <c r="A40" s="11">
        <v>324</v>
      </c>
      <c r="B40" s="267" t="s">
        <v>73</v>
      </c>
      <c r="C40" s="268"/>
      <c r="D40" s="17">
        <f>[1]POS.DIO!D50</f>
        <v>0</v>
      </c>
      <c r="E40" s="17">
        <f>[1]POS.DIO!E50</f>
        <v>0</v>
      </c>
      <c r="F40" s="17">
        <f>[1]POS.DIO!F50</f>
        <v>0</v>
      </c>
      <c r="G40" s="46">
        <v>0</v>
      </c>
    </row>
    <row r="41" spans="1:7" x14ac:dyDescent="0.25">
      <c r="A41" s="11">
        <v>329</v>
      </c>
      <c r="B41" s="260" t="s">
        <v>74</v>
      </c>
      <c r="C41" s="261"/>
      <c r="D41" s="17">
        <f>[1]POS.DIO!D17+[1]POS.DIO!D51</f>
        <v>120000</v>
      </c>
      <c r="E41" s="17">
        <f>[1]POS.DIO!E17+[1]POS.DIO!E51</f>
        <v>55000</v>
      </c>
      <c r="F41" s="17">
        <f>[1]POS.DIO!F17+[1]POS.DIO!F51</f>
        <v>175000</v>
      </c>
      <c r="G41" s="46">
        <f t="shared" ref="G41:G47" si="3">F41/D41*100</f>
        <v>145.83333333333331</v>
      </c>
    </row>
    <row r="42" spans="1:7" x14ac:dyDescent="0.25">
      <c r="A42" s="45">
        <v>34</v>
      </c>
      <c r="B42" s="237" t="s">
        <v>75</v>
      </c>
      <c r="C42" s="238"/>
      <c r="D42" s="15">
        <f>D43</f>
        <v>8000</v>
      </c>
      <c r="E42" s="15">
        <f>E43</f>
        <v>0</v>
      </c>
      <c r="F42" s="15">
        <f>F43</f>
        <v>8000</v>
      </c>
      <c r="G42" s="46">
        <f t="shared" si="3"/>
        <v>100</v>
      </c>
    </row>
    <row r="43" spans="1:7" x14ac:dyDescent="0.25">
      <c r="A43" s="11">
        <v>343</v>
      </c>
      <c r="B43" s="260" t="s">
        <v>76</v>
      </c>
      <c r="C43" s="261"/>
      <c r="D43" s="17">
        <f>[1]POS.DIO!D53</f>
        <v>8000</v>
      </c>
      <c r="E43" s="17">
        <f>[1]POS.DIO!E53</f>
        <v>0</v>
      </c>
      <c r="F43" s="17">
        <f>[1]POS.DIO!F53</f>
        <v>8000</v>
      </c>
      <c r="G43" s="46">
        <f t="shared" si="3"/>
        <v>100</v>
      </c>
    </row>
    <row r="44" spans="1:7" x14ac:dyDescent="0.25">
      <c r="A44" s="45">
        <v>35</v>
      </c>
      <c r="B44" s="269" t="s">
        <v>77</v>
      </c>
      <c r="C44" s="270"/>
      <c r="D44" s="15">
        <f>D45</f>
        <v>60000</v>
      </c>
      <c r="E44" s="15">
        <f>E45</f>
        <v>0</v>
      </c>
      <c r="F44" s="15">
        <f>F45</f>
        <v>60000</v>
      </c>
      <c r="G44" s="46">
        <f t="shared" si="3"/>
        <v>100</v>
      </c>
    </row>
    <row r="45" spans="1:7" x14ac:dyDescent="0.25">
      <c r="A45" s="11">
        <v>352</v>
      </c>
      <c r="B45" s="260" t="s">
        <v>78</v>
      </c>
      <c r="C45" s="261"/>
      <c r="D45" s="17">
        <f>[1]POS.DIO!D288+[1]POS.DIO!D411</f>
        <v>60000</v>
      </c>
      <c r="E45" s="17">
        <f>[1]POS.DIO!E288+[1]POS.DIO!E411</f>
        <v>0</v>
      </c>
      <c r="F45" s="17">
        <f>[1]POS.DIO!F288+[1]POS.DIO!F411</f>
        <v>60000</v>
      </c>
      <c r="G45" s="46">
        <f t="shared" si="3"/>
        <v>100</v>
      </c>
    </row>
    <row r="46" spans="1:7" x14ac:dyDescent="0.25">
      <c r="A46" s="48">
        <v>36</v>
      </c>
      <c r="B46" s="237" t="s">
        <v>79</v>
      </c>
      <c r="C46" s="238"/>
      <c r="D46" s="15">
        <f>SUM(D47,D48)</f>
        <v>400800</v>
      </c>
      <c r="E46" s="15">
        <f>SUM(E47,E48)</f>
        <v>155000</v>
      </c>
      <c r="F46" s="15">
        <f>SUM(F47,F48)</f>
        <v>555800</v>
      </c>
      <c r="G46" s="46">
        <f t="shared" si="3"/>
        <v>138.67265469061877</v>
      </c>
    </row>
    <row r="47" spans="1:7" x14ac:dyDescent="0.25">
      <c r="A47" s="47">
        <v>363</v>
      </c>
      <c r="B47" s="267" t="s">
        <v>80</v>
      </c>
      <c r="C47" s="268"/>
      <c r="D47" s="17">
        <f>[1]POS.DIO!D78+[1]POS.DIO!D260+[1]POS.DIO!D319+[1]POS.DIO!D329+[1]POS.DIO!D349</f>
        <v>400800</v>
      </c>
      <c r="E47" s="17">
        <f>[1]POS.DIO!E78+[1]POS.DIO!E260+[1]POS.DIO!E319+[1]POS.DIO!E329+[1]POS.DIO!E349</f>
        <v>135000</v>
      </c>
      <c r="F47" s="17">
        <f>[1]POS.DIO!F78+[1]POS.DIO!F260+[1]POS.DIO!F319+[1]POS.DIO!F329+[1]POS.DIO!F349</f>
        <v>535800</v>
      </c>
      <c r="G47" s="46">
        <f t="shared" si="3"/>
        <v>133.68263473053892</v>
      </c>
    </row>
    <row r="48" spans="1:7" x14ac:dyDescent="0.25">
      <c r="A48" s="47">
        <v>366</v>
      </c>
      <c r="B48" s="271" t="s">
        <v>81</v>
      </c>
      <c r="C48" s="272"/>
      <c r="D48" s="17">
        <f>[1]POS.DIO!D525</f>
        <v>0</v>
      </c>
      <c r="E48" s="17">
        <f>[1]POS.DIO!E525</f>
        <v>20000</v>
      </c>
      <c r="F48" s="17">
        <f>[1]POS.DIO!F525</f>
        <v>20000</v>
      </c>
      <c r="G48" s="46">
        <v>0</v>
      </c>
    </row>
    <row r="49" spans="1:7" x14ac:dyDescent="0.25">
      <c r="A49" s="45">
        <v>37</v>
      </c>
      <c r="B49" s="237" t="s">
        <v>82</v>
      </c>
      <c r="C49" s="238"/>
      <c r="D49" s="15">
        <f>D50</f>
        <v>279000</v>
      </c>
      <c r="E49" s="15">
        <f>E50</f>
        <v>0</v>
      </c>
      <c r="F49" s="15">
        <f>F50</f>
        <v>279000</v>
      </c>
      <c r="G49" s="46">
        <f>F49/D49*100</f>
        <v>100</v>
      </c>
    </row>
    <row r="50" spans="1:7" x14ac:dyDescent="0.25">
      <c r="A50" s="11">
        <v>372</v>
      </c>
      <c r="B50" s="260" t="s">
        <v>83</v>
      </c>
      <c r="C50" s="261"/>
      <c r="D50" s="17">
        <f>[1]POS.DIO!D355+[1]POS.DIO!D362+[1]POS.DIO!D378+[1]POS.DIO!D476+[1]POS.DIO!D484+[1]POS.DIO!D496</f>
        <v>279000</v>
      </c>
      <c r="E50" s="17">
        <f>[1]POS.DIO!E355+[1]POS.DIO!E362+[1]POS.DIO!E378+[1]POS.DIO!E476+[1]POS.DIO!E484+[1]POS.DIO!E496</f>
        <v>0</v>
      </c>
      <c r="F50" s="17">
        <f>[1]POS.DIO!F355+[1]POS.DIO!F362+[1]POS.DIO!F378+[1]POS.DIO!F476+[1]POS.DIO!F484+[1]POS.DIO!F496</f>
        <v>279000</v>
      </c>
      <c r="G50" s="46">
        <f>F50/D50*100</f>
        <v>100</v>
      </c>
    </row>
    <row r="51" spans="1:7" x14ac:dyDescent="0.25">
      <c r="A51" s="45">
        <v>38</v>
      </c>
      <c r="B51" s="237" t="s">
        <v>84</v>
      </c>
      <c r="C51" s="238"/>
      <c r="D51" s="15">
        <f>SUM(D52,D53,D54,D55,D56)</f>
        <v>437050</v>
      </c>
      <c r="E51" s="15">
        <f>SUM(E52,E53,E54,E55,E56)</f>
        <v>511.71</v>
      </c>
      <c r="F51" s="15">
        <f>SUM(F52,F53,F54,F55,F56)</f>
        <v>437561.71</v>
      </c>
      <c r="G51" s="46">
        <f>F51/D51*100</f>
        <v>100.11708271364832</v>
      </c>
    </row>
    <row r="52" spans="1:7" x14ac:dyDescent="0.25">
      <c r="A52" s="11">
        <v>381</v>
      </c>
      <c r="B52" s="260" t="s">
        <v>85</v>
      </c>
      <c r="C52" s="261"/>
      <c r="D52" s="17">
        <f>[1]POS.DIO!D23+[1]POS.DIO!D30+[1]POS.DIO!D386+[1]POS.DIO!D392+[1]POS.DIO!D398+[1]POS.DIO!D413+[1]POS.DIO!D421+[1]POS.DIO!D437+[1]POS.DIO!D466+[1]POS.DIO!D478+[1]POS.DIO!D490</f>
        <v>192500</v>
      </c>
      <c r="E52" s="17">
        <f>[1]POS.DIO!E23+[1]POS.DIO!E30+[1]POS.DIO!E386+[1]POS.DIO!E392+[1]POS.DIO!E398+[1]POS.DIO!E413+[1]POS.DIO!E421+[1]POS.DIO!E437+[1]POS.DIO!E466+[1]POS.DIO!F478+[1]POS.DIO!E490</f>
        <v>0</v>
      </c>
      <c r="F52" s="17">
        <f>[1]POS.DIO!F23+[1]POS.DIO!F30+[1]POS.DIO!F386+[1]POS.DIO!F392+[1]POS.DIO!F398+[1]POS.DIO!F413+[1]POS.DIO!F421+[1]POS.DIO!F437+[1]POS.DIO!F466+[1]POS.DIO!F478+[1]POS.DIO!F490</f>
        <v>192500</v>
      </c>
      <c r="G52" s="46">
        <f>F52/D52*100</f>
        <v>100</v>
      </c>
    </row>
    <row r="53" spans="1:7" x14ac:dyDescent="0.25">
      <c r="A53" s="11">
        <v>382</v>
      </c>
      <c r="B53" s="260" t="s">
        <v>86</v>
      </c>
      <c r="C53" s="261"/>
      <c r="D53" s="17">
        <f>[1]POS.DIO!D405+[1]POS.DIO!D445</f>
        <v>140000</v>
      </c>
      <c r="E53" s="17">
        <f>[1]POS.DIO!E405+[1]POS.DIO!E445</f>
        <v>0</v>
      </c>
      <c r="F53" s="17">
        <f>[1]POS.DIO!F405+[1]POS.DIO!F445</f>
        <v>140000</v>
      </c>
      <c r="G53" s="46">
        <f>F53/D53*100</f>
        <v>100</v>
      </c>
    </row>
    <row r="54" spans="1:7" x14ac:dyDescent="0.25">
      <c r="A54" s="11">
        <v>383</v>
      </c>
      <c r="B54" s="267" t="s">
        <v>87</v>
      </c>
      <c r="C54" s="268"/>
      <c r="D54" s="16">
        <f>[1]POS.DIO!D290</f>
        <v>0</v>
      </c>
      <c r="E54" s="16">
        <f>[1]POS.DIO!E290</f>
        <v>0</v>
      </c>
      <c r="F54" s="16">
        <f>[1]POS.DIO!F290</f>
        <v>0</v>
      </c>
      <c r="G54" s="46">
        <v>0</v>
      </c>
    </row>
    <row r="55" spans="1:7" x14ac:dyDescent="0.25">
      <c r="A55" s="11">
        <v>385</v>
      </c>
      <c r="B55" s="260" t="s">
        <v>88</v>
      </c>
      <c r="C55" s="261"/>
      <c r="D55" s="17">
        <f>[1]POS.DIO!D66</f>
        <v>23458</v>
      </c>
      <c r="E55" s="17">
        <v>511.71</v>
      </c>
      <c r="F55" s="17">
        <v>23969.71</v>
      </c>
      <c r="G55" s="46">
        <f>F55/D55*100</f>
        <v>102.18138801261829</v>
      </c>
    </row>
    <row r="56" spans="1:7" x14ac:dyDescent="0.25">
      <c r="A56" s="11">
        <v>386</v>
      </c>
      <c r="B56" s="260" t="s">
        <v>89</v>
      </c>
      <c r="C56" s="261"/>
      <c r="D56" s="17">
        <f>[1]POS.DIO!D246+[1]POS.DIO!D262</f>
        <v>81092</v>
      </c>
      <c r="E56" s="17">
        <f>[1]POS.DIO!E246+[1]POS.DIO!E262</f>
        <v>0</v>
      </c>
      <c r="F56" s="17">
        <f>[1]POS.DIO!F246+[1]POS.DIO!F262</f>
        <v>81092</v>
      </c>
      <c r="G56" s="46">
        <v>0</v>
      </c>
    </row>
    <row r="57" spans="1:7" x14ac:dyDescent="0.25">
      <c r="A57" s="253" t="s">
        <v>90</v>
      </c>
      <c r="B57" s="254"/>
      <c r="C57" s="254"/>
      <c r="D57" s="254"/>
      <c r="E57" s="254"/>
      <c r="F57" s="254"/>
      <c r="G57" s="256"/>
    </row>
    <row r="58" spans="1:7" x14ac:dyDescent="0.25">
      <c r="A58" s="42">
        <v>4</v>
      </c>
      <c r="B58" s="258" t="s">
        <v>91</v>
      </c>
      <c r="C58" s="259"/>
      <c r="D58" s="43">
        <f>SUM(D59,D61,D65)</f>
        <v>10828150</v>
      </c>
      <c r="E58" s="43">
        <f>SUM(E59,E61,E65)</f>
        <v>-3942554.5</v>
      </c>
      <c r="F58" s="43">
        <f>SUM(F59,F61,F65)</f>
        <v>6885595.5</v>
      </c>
      <c r="G58" s="44">
        <f>F58/D58*100</f>
        <v>63.589768335311206</v>
      </c>
    </row>
    <row r="59" spans="1:7" x14ac:dyDescent="0.25">
      <c r="A59" s="49">
        <v>41</v>
      </c>
      <c r="B59" s="273" t="s">
        <v>92</v>
      </c>
      <c r="C59" s="274"/>
      <c r="D59" s="50">
        <f>D60</f>
        <v>0</v>
      </c>
      <c r="E59" s="50">
        <v>0</v>
      </c>
      <c r="F59" s="50">
        <v>0</v>
      </c>
      <c r="G59" s="46">
        <v>0</v>
      </c>
    </row>
    <row r="60" spans="1:7" x14ac:dyDescent="0.25">
      <c r="A60" s="51">
        <v>411</v>
      </c>
      <c r="B60" s="275" t="s">
        <v>93</v>
      </c>
      <c r="C60" s="276"/>
      <c r="D60" s="52">
        <f>[1]POS.DIO!D199</f>
        <v>0</v>
      </c>
      <c r="E60" s="52">
        <v>0</v>
      </c>
      <c r="F60" s="52">
        <v>0</v>
      </c>
      <c r="G60" s="46">
        <v>0</v>
      </c>
    </row>
    <row r="61" spans="1:7" x14ac:dyDescent="0.25">
      <c r="A61" s="45">
        <v>42</v>
      </c>
      <c r="B61" s="237" t="s">
        <v>94</v>
      </c>
      <c r="C61" s="238"/>
      <c r="D61" s="15">
        <f>SUM(D64,D63,D62)</f>
        <v>10328150</v>
      </c>
      <c r="E61" s="15">
        <f>SUM(E64,E63,E62)</f>
        <v>-3492554.5</v>
      </c>
      <c r="F61" s="15">
        <f>SUM(F64,F63,F62)</f>
        <v>6835595.5</v>
      </c>
      <c r="G61" s="46">
        <f t="shared" ref="G61:G66" si="4">F61/D61*100</f>
        <v>66.184123003635705</v>
      </c>
    </row>
    <row r="62" spans="1:7" x14ac:dyDescent="0.25">
      <c r="A62" s="11">
        <v>421</v>
      </c>
      <c r="B62" s="260" t="s">
        <v>95</v>
      </c>
      <c r="C62" s="261"/>
      <c r="D62" s="17">
        <f>[1]POS.DIO!D122+[1]POS.DIO!D201+[1]POS.DIO!D211+[1]POS.DIO!D225+[1]POS.DIO!D237+[1]POS.DIO!D249+[1]POS.DIO!D271+[1]POS.DIO!D341+[1]POS.DIO!D371+[1]POS.DIO!D429+[1]POS.DIO!D452+[1]POS.DIO!D518</f>
        <v>10084900</v>
      </c>
      <c r="E62" s="17">
        <v>-3456004.5</v>
      </c>
      <c r="F62" s="17">
        <v>6628895.5</v>
      </c>
      <c r="G62" s="46">
        <f t="shared" si="4"/>
        <v>65.730899661870723</v>
      </c>
    </row>
    <row r="63" spans="1:7" x14ac:dyDescent="0.25">
      <c r="A63" s="11">
        <v>422</v>
      </c>
      <c r="B63" s="260" t="s">
        <v>96</v>
      </c>
      <c r="C63" s="261"/>
      <c r="D63" s="17">
        <f>[1]POS.DIO!D100+[1]POS.DIO!D106+[1]POS.DIO!D203+[1]POS.DIO!D212+[1]POS.DIO!D257+[1]POS.DIO!D342</f>
        <v>60000</v>
      </c>
      <c r="E63" s="17">
        <v>17200</v>
      </c>
      <c r="F63" s="17">
        <v>77200</v>
      </c>
      <c r="G63" s="46">
        <f t="shared" si="4"/>
        <v>128.66666666666666</v>
      </c>
    </row>
    <row r="64" spans="1:7" x14ac:dyDescent="0.25">
      <c r="A64" s="11">
        <v>426</v>
      </c>
      <c r="B64" s="260" t="s">
        <v>97</v>
      </c>
      <c r="C64" s="261"/>
      <c r="D64" s="17">
        <f>[1]POS.DIO!D107+[1]POS.DIO!D116+[1]POS.DIO!D202+[1]POS.DIO!D226+[1]POS.DIO!D458+[1]POS.DIO!D519+[1]POS.DIO!D533</f>
        <v>183250</v>
      </c>
      <c r="E64" s="17">
        <v>-53750</v>
      </c>
      <c r="F64" s="17">
        <v>129500</v>
      </c>
      <c r="G64" s="46">
        <f t="shared" si="4"/>
        <v>70.668485675306954</v>
      </c>
    </row>
    <row r="65" spans="1:7" x14ac:dyDescent="0.25">
      <c r="A65" s="45">
        <v>45</v>
      </c>
      <c r="B65" s="237" t="s">
        <v>98</v>
      </c>
      <c r="C65" s="238"/>
      <c r="D65" s="15">
        <f>D66</f>
        <v>500000</v>
      </c>
      <c r="E65" s="15">
        <f>E66</f>
        <v>-450000</v>
      </c>
      <c r="F65" s="15">
        <f>F66</f>
        <v>50000</v>
      </c>
      <c r="G65" s="46">
        <f t="shared" si="4"/>
        <v>10</v>
      </c>
    </row>
    <row r="66" spans="1:7" x14ac:dyDescent="0.25">
      <c r="A66" s="11">
        <v>451</v>
      </c>
      <c r="B66" s="260" t="s">
        <v>99</v>
      </c>
      <c r="C66" s="261"/>
      <c r="D66" s="17">
        <f>[1]POS.DIO!D114</f>
        <v>500000</v>
      </c>
      <c r="E66" s="17">
        <f>[1]POS.DIO!E114</f>
        <v>-450000</v>
      </c>
      <c r="F66" s="17">
        <f>[1]POS.DIO!F114</f>
        <v>50000</v>
      </c>
      <c r="G66" s="46">
        <f t="shared" si="4"/>
        <v>10</v>
      </c>
    </row>
    <row r="67" spans="1:7" x14ac:dyDescent="0.25">
      <c r="A67" s="11">
        <v>452</v>
      </c>
      <c r="B67" s="260" t="s">
        <v>100</v>
      </c>
      <c r="C67" s="261"/>
      <c r="D67" s="17">
        <f>[1]POS.DIO!D60</f>
        <v>0</v>
      </c>
      <c r="E67" s="17">
        <f>[1]POS.DIO!E60</f>
        <v>0</v>
      </c>
      <c r="F67" s="17">
        <f>[1]POS.DIO!F60</f>
        <v>0</v>
      </c>
      <c r="G67" s="46">
        <v>0</v>
      </c>
    </row>
  </sheetData>
  <mergeCells count="65">
    <mergeCell ref="B63:C63"/>
    <mergeCell ref="B64:C64"/>
    <mergeCell ref="B65:C65"/>
    <mergeCell ref="B66:C66"/>
    <mergeCell ref="B67:C67"/>
    <mergeCell ref="B62:C62"/>
    <mergeCell ref="B51:C51"/>
    <mergeCell ref="B52:C52"/>
    <mergeCell ref="B53:C53"/>
    <mergeCell ref="B54:C54"/>
    <mergeCell ref="B55:C55"/>
    <mergeCell ref="B56:C56"/>
    <mergeCell ref="A57:G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A30:G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G25"/>
    <mergeCell ref="B14:C14"/>
    <mergeCell ref="A2:F2"/>
    <mergeCell ref="A4:C4"/>
    <mergeCell ref="B5:G5"/>
    <mergeCell ref="B6:C6"/>
    <mergeCell ref="A7:G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FE0A-85F9-4EB4-899B-78C5D4E65696}">
  <dimension ref="A1:G555"/>
  <sheetViews>
    <sheetView topLeftCell="A523" workbookViewId="0">
      <selection activeCell="D192" sqref="D192"/>
    </sheetView>
  </sheetViews>
  <sheetFormatPr defaultRowHeight="15" x14ac:dyDescent="0.25"/>
  <cols>
    <col min="2" max="2" width="10.140625" customWidth="1"/>
    <col min="3" max="3" width="60.28515625" customWidth="1"/>
    <col min="4" max="4" width="15.42578125" customWidth="1"/>
    <col min="5" max="5" width="14.5703125" customWidth="1"/>
    <col min="6" max="6" width="13" customWidth="1"/>
  </cols>
  <sheetData>
    <row r="1" spans="1:7" ht="16.5" x14ac:dyDescent="0.25">
      <c r="A1" s="1"/>
      <c r="B1" s="289" t="s">
        <v>101</v>
      </c>
      <c r="C1" s="289"/>
      <c r="D1" s="53"/>
      <c r="E1" s="54"/>
      <c r="F1" s="54"/>
      <c r="G1" s="1"/>
    </row>
    <row r="2" spans="1:7" x14ac:dyDescent="0.25">
      <c r="A2" s="290" t="s">
        <v>102</v>
      </c>
      <c r="B2" s="290"/>
      <c r="C2" s="290"/>
      <c r="D2" s="290"/>
      <c r="E2" s="290"/>
      <c r="F2" s="290"/>
      <c r="G2" s="290"/>
    </row>
    <row r="3" spans="1:7" x14ac:dyDescent="0.25">
      <c r="A3" s="1"/>
      <c r="B3" s="291" t="s">
        <v>103</v>
      </c>
      <c r="C3" s="292"/>
      <c r="D3" s="53"/>
      <c r="E3" s="54"/>
      <c r="F3" s="54"/>
      <c r="G3" s="1"/>
    </row>
    <row r="4" spans="1:7" x14ac:dyDescent="0.25">
      <c r="A4" s="1"/>
      <c r="B4" s="293" t="s">
        <v>104</v>
      </c>
      <c r="C4" s="293"/>
      <c r="D4" s="293"/>
      <c r="E4" s="293"/>
      <c r="F4" s="293"/>
      <c r="G4" s="293"/>
    </row>
    <row r="5" spans="1:7" ht="28.5" x14ac:dyDescent="0.25">
      <c r="A5" s="55"/>
      <c r="B5" s="56" t="s">
        <v>105</v>
      </c>
      <c r="C5" s="57" t="s">
        <v>106</v>
      </c>
      <c r="D5" s="58" t="s">
        <v>107</v>
      </c>
      <c r="E5" s="59" t="s">
        <v>40</v>
      </c>
      <c r="F5" s="60" t="s">
        <v>41</v>
      </c>
      <c r="G5" s="61" t="s">
        <v>108</v>
      </c>
    </row>
    <row r="6" spans="1:7" x14ac:dyDescent="0.25">
      <c r="A6" s="62"/>
      <c r="B6" s="63" t="s">
        <v>9</v>
      </c>
      <c r="C6" s="64" t="s">
        <v>10</v>
      </c>
      <c r="D6" s="65" t="s">
        <v>11</v>
      </c>
      <c r="E6" s="66" t="s">
        <v>12</v>
      </c>
      <c r="F6" s="65" t="s">
        <v>13</v>
      </c>
      <c r="G6" s="67" t="s">
        <v>14</v>
      </c>
    </row>
    <row r="7" spans="1:7" x14ac:dyDescent="0.25">
      <c r="A7" s="294" t="s">
        <v>109</v>
      </c>
      <c r="B7" s="294"/>
      <c r="C7" s="295"/>
      <c r="D7" s="68">
        <f>SUM(D8,D32)</f>
        <v>14791000</v>
      </c>
      <c r="E7" s="68">
        <f>SUM(E8,E32)</f>
        <v>-3917642.79</v>
      </c>
      <c r="F7" s="68">
        <f>SUM(F8,F32)</f>
        <v>10873357.210000001</v>
      </c>
      <c r="G7" s="69">
        <f t="shared" ref="G7:G30" si="0">F7/D7*100</f>
        <v>73.513333851666559</v>
      </c>
    </row>
    <row r="8" spans="1:7" x14ac:dyDescent="0.25">
      <c r="A8" s="296" t="s">
        <v>110</v>
      </c>
      <c r="B8" s="296"/>
      <c r="C8" s="297"/>
      <c r="D8" s="70">
        <f>D9</f>
        <v>58500</v>
      </c>
      <c r="E8" s="70">
        <f>E9</f>
        <v>55000</v>
      </c>
      <c r="F8" s="70">
        <f>F9</f>
        <v>113500</v>
      </c>
      <c r="G8" s="71">
        <f t="shared" si="0"/>
        <v>194.01709401709402</v>
      </c>
    </row>
    <row r="9" spans="1:7" x14ac:dyDescent="0.25">
      <c r="A9" s="277" t="s">
        <v>111</v>
      </c>
      <c r="B9" s="277"/>
      <c r="C9" s="278"/>
      <c r="D9" s="72">
        <f>SUM(D10,D24)</f>
        <v>58500</v>
      </c>
      <c r="E9" s="72">
        <f>SUM(E10,E24)</f>
        <v>55000</v>
      </c>
      <c r="F9" s="72">
        <f>SUM(F10,F24)</f>
        <v>113500</v>
      </c>
      <c r="G9" s="73">
        <f t="shared" si="0"/>
        <v>194.01709401709402</v>
      </c>
    </row>
    <row r="10" spans="1:7" x14ac:dyDescent="0.25">
      <c r="A10" s="279" t="s">
        <v>112</v>
      </c>
      <c r="B10" s="279"/>
      <c r="C10" s="280"/>
      <c r="D10" s="74">
        <f>SUM(D11,D18)</f>
        <v>46000</v>
      </c>
      <c r="E10" s="74">
        <f>SUM(E11,E18)</f>
        <v>55000</v>
      </c>
      <c r="F10" s="74">
        <f>SUM(F11,F18)</f>
        <v>101000</v>
      </c>
      <c r="G10" s="75">
        <f t="shared" si="0"/>
        <v>219.56521739130434</v>
      </c>
    </row>
    <row r="11" spans="1:7" x14ac:dyDescent="0.25">
      <c r="A11" s="281" t="s">
        <v>113</v>
      </c>
      <c r="B11" s="281"/>
      <c r="C11" s="282"/>
      <c r="D11" s="76">
        <f t="shared" ref="D11:F15" si="1">D12</f>
        <v>40000</v>
      </c>
      <c r="E11" s="76">
        <f>E15</f>
        <v>55000</v>
      </c>
      <c r="F11" s="76">
        <f t="shared" si="1"/>
        <v>95000</v>
      </c>
      <c r="G11" s="77">
        <f t="shared" si="0"/>
        <v>237.5</v>
      </c>
    </row>
    <row r="12" spans="1:7" x14ac:dyDescent="0.25">
      <c r="A12" s="283" t="s">
        <v>114</v>
      </c>
      <c r="B12" s="283"/>
      <c r="C12" s="284"/>
      <c r="D12" s="78">
        <f t="shared" si="1"/>
        <v>40000</v>
      </c>
      <c r="E12" s="78">
        <f t="shared" si="1"/>
        <v>36250</v>
      </c>
      <c r="F12" s="78">
        <f>F17</f>
        <v>95000</v>
      </c>
      <c r="G12" s="79">
        <f t="shared" si="0"/>
        <v>237.5</v>
      </c>
    </row>
    <row r="13" spans="1:7" x14ac:dyDescent="0.25">
      <c r="A13" s="285" t="s">
        <v>115</v>
      </c>
      <c r="B13" s="285"/>
      <c r="C13" s="286"/>
      <c r="D13" s="80">
        <f>D15</f>
        <v>40000</v>
      </c>
      <c r="E13" s="80">
        <v>36250</v>
      </c>
      <c r="F13" s="80">
        <v>76250</v>
      </c>
      <c r="G13" s="81">
        <f t="shared" si="0"/>
        <v>190.625</v>
      </c>
    </row>
    <row r="14" spans="1:7" x14ac:dyDescent="0.25">
      <c r="A14" s="287" t="s">
        <v>116</v>
      </c>
      <c r="B14" s="287"/>
      <c r="C14" s="288"/>
      <c r="D14" s="80">
        <v>0</v>
      </c>
      <c r="E14" s="80">
        <v>18750</v>
      </c>
      <c r="F14" s="80">
        <v>18750</v>
      </c>
      <c r="G14" s="81">
        <v>0</v>
      </c>
    </row>
    <row r="15" spans="1:7" ht="25.5" x14ac:dyDescent="0.25">
      <c r="A15" s="1"/>
      <c r="B15" s="82">
        <v>3</v>
      </c>
      <c r="C15" s="9" t="s">
        <v>117</v>
      </c>
      <c r="D15" s="72">
        <f t="shared" si="1"/>
        <v>40000</v>
      </c>
      <c r="E15" s="72">
        <f t="shared" si="1"/>
        <v>55000</v>
      </c>
      <c r="F15" s="72">
        <f t="shared" si="1"/>
        <v>95000</v>
      </c>
      <c r="G15" s="83">
        <f t="shared" si="0"/>
        <v>237.5</v>
      </c>
    </row>
    <row r="16" spans="1:7" x14ac:dyDescent="0.25">
      <c r="A16" s="1"/>
      <c r="B16" s="82">
        <v>32</v>
      </c>
      <c r="C16" s="9" t="s">
        <v>118</v>
      </c>
      <c r="D16" s="84">
        <f>SUM(D17:D17)</f>
        <v>40000</v>
      </c>
      <c r="E16" s="84">
        <f>SUM(E17:E17)</f>
        <v>55000</v>
      </c>
      <c r="F16" s="84">
        <f>SUM(F17:F17)</f>
        <v>95000</v>
      </c>
      <c r="G16" s="83">
        <f t="shared" si="0"/>
        <v>237.5</v>
      </c>
    </row>
    <row r="17" spans="1:7" ht="18" customHeight="1" x14ac:dyDescent="0.25">
      <c r="A17" s="1"/>
      <c r="B17" s="85">
        <v>329</v>
      </c>
      <c r="C17" s="86" t="s">
        <v>119</v>
      </c>
      <c r="D17" s="88">
        <v>40000</v>
      </c>
      <c r="E17" s="88">
        <v>55000</v>
      </c>
      <c r="F17" s="88">
        <f>SUM(D17,E17)</f>
        <v>95000</v>
      </c>
      <c r="G17" s="83">
        <f t="shared" si="0"/>
        <v>237.5</v>
      </c>
    </row>
    <row r="18" spans="1:7" x14ac:dyDescent="0.25">
      <c r="A18" s="281" t="s">
        <v>120</v>
      </c>
      <c r="B18" s="281"/>
      <c r="C18" s="282"/>
      <c r="D18" s="76">
        <f t="shared" ref="D18:F21" si="2">D19</f>
        <v>6000</v>
      </c>
      <c r="E18" s="76">
        <f t="shared" si="2"/>
        <v>0</v>
      </c>
      <c r="F18" s="76">
        <f t="shared" si="2"/>
        <v>6000</v>
      </c>
      <c r="G18" s="77">
        <f t="shared" si="0"/>
        <v>100</v>
      </c>
    </row>
    <row r="19" spans="1:7" x14ac:dyDescent="0.25">
      <c r="A19" s="283" t="s">
        <v>114</v>
      </c>
      <c r="B19" s="283"/>
      <c r="C19" s="284"/>
      <c r="D19" s="78">
        <f t="shared" si="2"/>
        <v>6000</v>
      </c>
      <c r="E19" s="78">
        <f t="shared" si="2"/>
        <v>0</v>
      </c>
      <c r="F19" s="78">
        <f t="shared" si="2"/>
        <v>6000</v>
      </c>
      <c r="G19" s="79">
        <f t="shared" si="0"/>
        <v>100</v>
      </c>
    </row>
    <row r="20" spans="1:7" x14ac:dyDescent="0.25">
      <c r="A20" s="285" t="s">
        <v>115</v>
      </c>
      <c r="B20" s="285"/>
      <c r="C20" s="286"/>
      <c r="D20" s="80">
        <f t="shared" si="2"/>
        <v>6000</v>
      </c>
      <c r="E20" s="80">
        <f t="shared" si="2"/>
        <v>0</v>
      </c>
      <c r="F20" s="80">
        <f t="shared" si="2"/>
        <v>6000</v>
      </c>
      <c r="G20" s="81">
        <f t="shared" si="0"/>
        <v>100</v>
      </c>
    </row>
    <row r="21" spans="1:7" ht="25.5" x14ac:dyDescent="0.25">
      <c r="A21" s="1"/>
      <c r="B21" s="89">
        <v>3</v>
      </c>
      <c r="C21" s="9" t="s">
        <v>117</v>
      </c>
      <c r="D21" s="72">
        <f t="shared" si="2"/>
        <v>6000</v>
      </c>
      <c r="E21" s="72">
        <f t="shared" si="2"/>
        <v>0</v>
      </c>
      <c r="F21" s="72">
        <f t="shared" si="2"/>
        <v>6000</v>
      </c>
      <c r="G21" s="83">
        <f t="shared" si="0"/>
        <v>100</v>
      </c>
    </row>
    <row r="22" spans="1:7" ht="19.5" customHeight="1" x14ac:dyDescent="0.25">
      <c r="A22" s="1"/>
      <c r="B22" s="89">
        <v>38</v>
      </c>
      <c r="C22" s="9" t="s">
        <v>121</v>
      </c>
      <c r="D22" s="84">
        <f>SUM(D23:D23)</f>
        <v>6000</v>
      </c>
      <c r="E22" s="84">
        <f>SUM(E23:E23)</f>
        <v>0</v>
      </c>
      <c r="F22" s="84">
        <f>SUM(F23:F23)</f>
        <v>6000</v>
      </c>
      <c r="G22" s="83">
        <f t="shared" si="0"/>
        <v>100</v>
      </c>
    </row>
    <row r="23" spans="1:7" ht="16.5" customHeight="1" x14ac:dyDescent="0.25">
      <c r="A23" s="1"/>
      <c r="B23" s="90">
        <v>381</v>
      </c>
      <c r="C23" s="86" t="s">
        <v>122</v>
      </c>
      <c r="D23" s="87">
        <v>6000</v>
      </c>
      <c r="E23" s="88">
        <v>0</v>
      </c>
      <c r="F23" s="88">
        <f>SUM(D23,E23)</f>
        <v>6000</v>
      </c>
      <c r="G23" s="83">
        <f t="shared" si="0"/>
        <v>100</v>
      </c>
    </row>
    <row r="24" spans="1:7" x14ac:dyDescent="0.25">
      <c r="A24" s="302" t="s">
        <v>123</v>
      </c>
      <c r="B24" s="302"/>
      <c r="C24" s="303"/>
      <c r="D24" s="74">
        <f t="shared" ref="D24:F28" si="3">D25</f>
        <v>12500</v>
      </c>
      <c r="E24" s="74">
        <f t="shared" si="3"/>
        <v>0</v>
      </c>
      <c r="F24" s="74">
        <f t="shared" si="3"/>
        <v>12500</v>
      </c>
      <c r="G24" s="75">
        <f t="shared" si="0"/>
        <v>100</v>
      </c>
    </row>
    <row r="25" spans="1:7" x14ac:dyDescent="0.25">
      <c r="A25" s="281" t="s">
        <v>124</v>
      </c>
      <c r="B25" s="281"/>
      <c r="C25" s="282"/>
      <c r="D25" s="76">
        <f t="shared" si="3"/>
        <v>12500</v>
      </c>
      <c r="E25" s="76">
        <f t="shared" si="3"/>
        <v>0</v>
      </c>
      <c r="F25" s="76">
        <f t="shared" si="3"/>
        <v>12500</v>
      </c>
      <c r="G25" s="77">
        <f t="shared" si="0"/>
        <v>100</v>
      </c>
    </row>
    <row r="26" spans="1:7" x14ac:dyDescent="0.25">
      <c r="A26" s="308" t="s">
        <v>114</v>
      </c>
      <c r="B26" s="283"/>
      <c r="C26" s="284"/>
      <c r="D26" s="78">
        <f t="shared" si="3"/>
        <v>12500</v>
      </c>
      <c r="E26" s="78">
        <f t="shared" si="3"/>
        <v>0</v>
      </c>
      <c r="F26" s="78">
        <f t="shared" si="3"/>
        <v>12500</v>
      </c>
      <c r="G26" s="79">
        <f t="shared" si="0"/>
        <v>100</v>
      </c>
    </row>
    <row r="27" spans="1:7" x14ac:dyDescent="0.25">
      <c r="A27" s="285" t="s">
        <v>115</v>
      </c>
      <c r="B27" s="285"/>
      <c r="C27" s="286"/>
      <c r="D27" s="80">
        <f t="shared" si="3"/>
        <v>12500</v>
      </c>
      <c r="E27" s="80">
        <f t="shared" si="3"/>
        <v>0</v>
      </c>
      <c r="F27" s="80">
        <f t="shared" si="3"/>
        <v>12500</v>
      </c>
      <c r="G27" s="81">
        <f t="shared" si="0"/>
        <v>100</v>
      </c>
    </row>
    <row r="28" spans="1:7" ht="25.5" x14ac:dyDescent="0.25">
      <c r="A28" s="1"/>
      <c r="B28" s="89">
        <v>3</v>
      </c>
      <c r="C28" s="86" t="s">
        <v>117</v>
      </c>
      <c r="D28" s="72">
        <f t="shared" si="3"/>
        <v>12500</v>
      </c>
      <c r="E28" s="72">
        <f t="shared" si="3"/>
        <v>0</v>
      </c>
      <c r="F28" s="72">
        <f t="shared" si="3"/>
        <v>12500</v>
      </c>
      <c r="G28" s="83">
        <f t="shared" si="0"/>
        <v>100</v>
      </c>
    </row>
    <row r="29" spans="1:7" ht="21.75" customHeight="1" x14ac:dyDescent="0.25">
      <c r="A29" s="1"/>
      <c r="B29" s="89">
        <v>38</v>
      </c>
      <c r="C29" s="9" t="s">
        <v>121</v>
      </c>
      <c r="D29" s="84">
        <f>SUM(D30:D30)</f>
        <v>12500</v>
      </c>
      <c r="E29" s="84">
        <f>SUM(E30:E30)</f>
        <v>0</v>
      </c>
      <c r="F29" s="84">
        <f>SUM(F30:F30)</f>
        <v>12500</v>
      </c>
      <c r="G29" s="83">
        <f t="shared" si="0"/>
        <v>100</v>
      </c>
    </row>
    <row r="30" spans="1:7" ht="17.25" customHeight="1" x14ac:dyDescent="0.25">
      <c r="A30" s="1"/>
      <c r="B30" s="90">
        <v>381</v>
      </c>
      <c r="C30" s="86" t="s">
        <v>122</v>
      </c>
      <c r="D30" s="87">
        <v>12500</v>
      </c>
      <c r="E30" s="88">
        <v>0</v>
      </c>
      <c r="F30" s="88">
        <f>SUM(D30,E30)</f>
        <v>12500</v>
      </c>
      <c r="G30" s="83">
        <f t="shared" si="0"/>
        <v>100</v>
      </c>
    </row>
    <row r="31" spans="1:7" ht="9.75" customHeight="1" x14ac:dyDescent="0.25">
      <c r="A31" s="1"/>
      <c r="B31" s="91"/>
      <c r="C31" s="92"/>
      <c r="D31" s="87"/>
      <c r="E31" s="88"/>
      <c r="F31" s="88"/>
      <c r="G31" s="2"/>
    </row>
    <row r="32" spans="1:7" x14ac:dyDescent="0.25">
      <c r="A32" s="298" t="s">
        <v>125</v>
      </c>
      <c r="B32" s="298"/>
      <c r="C32" s="299"/>
      <c r="D32" s="70">
        <f>D33</f>
        <v>14732500</v>
      </c>
      <c r="E32" s="70">
        <f>E33</f>
        <v>-3972642.79</v>
      </c>
      <c r="F32" s="70">
        <f>F33</f>
        <v>10759857.210000001</v>
      </c>
      <c r="G32" s="93">
        <f t="shared" ref="G32" si="4">F32/E32*100</f>
        <v>-270.8488474494834</v>
      </c>
    </row>
    <row r="33" spans="1:7" x14ac:dyDescent="0.25">
      <c r="A33" s="300" t="s">
        <v>126</v>
      </c>
      <c r="B33" s="300"/>
      <c r="C33" s="301"/>
      <c r="D33" s="72">
        <f>SUM(D34,D124,D188,D227,D250,D264,D272,D313,D343,D372,D380,D415,D431,D468,D498,D527)</f>
        <v>14732500</v>
      </c>
      <c r="E33" s="72">
        <f>SUM(E34,E124,E188,E227,E250,E264,E272,E313,E343,E372,E380,E415,E431,E468,E498,E527)</f>
        <v>-3972642.79</v>
      </c>
      <c r="F33" s="72">
        <f>SUM(F34,F124,F188,F227,F250,F264,F272,F313,F343,F372,F380,F415,F431,F468,F498,F527)</f>
        <v>10759857.210000001</v>
      </c>
      <c r="G33" s="83">
        <f t="shared" ref="G33:G39" si="5">F33/D33*100</f>
        <v>73.034835974885453</v>
      </c>
    </row>
    <row r="34" spans="1:7" x14ac:dyDescent="0.25">
      <c r="A34" s="302" t="s">
        <v>127</v>
      </c>
      <c r="B34" s="302"/>
      <c r="C34" s="303"/>
      <c r="D34" s="74">
        <f>SUM(D35,D61,D67,D73,D79,D85,D101,D108,D117)</f>
        <v>2094258</v>
      </c>
      <c r="E34" s="74">
        <f>SUM(E35,E61,E67,E73,E79,E85,E101,E108,E117)</f>
        <v>-550088.29</v>
      </c>
      <c r="F34" s="74">
        <f>SUM(F35,F61,F67,F73,F79,F85,F101,F108,F117)</f>
        <v>1544169.71</v>
      </c>
      <c r="G34" s="75">
        <f t="shared" si="5"/>
        <v>73.733499406472362</v>
      </c>
    </row>
    <row r="35" spans="1:7" x14ac:dyDescent="0.25">
      <c r="A35" s="304" t="s">
        <v>128</v>
      </c>
      <c r="B35" s="304"/>
      <c r="C35" s="305"/>
      <c r="D35" s="76">
        <f>D36</f>
        <v>1175000</v>
      </c>
      <c r="E35" s="76">
        <f>E36</f>
        <v>0</v>
      </c>
      <c r="F35" s="76">
        <f>F36</f>
        <v>1175000</v>
      </c>
      <c r="G35" s="77">
        <f t="shared" si="5"/>
        <v>100</v>
      </c>
    </row>
    <row r="36" spans="1:7" x14ac:dyDescent="0.25">
      <c r="A36" s="306" t="s">
        <v>114</v>
      </c>
      <c r="B36" s="306"/>
      <c r="C36" s="307"/>
      <c r="D36" s="94">
        <f>D41</f>
        <v>1175000</v>
      </c>
      <c r="E36" s="94">
        <f>E41</f>
        <v>0</v>
      </c>
      <c r="F36" s="94">
        <f>F41</f>
        <v>1175000</v>
      </c>
      <c r="G36" s="79">
        <f t="shared" si="5"/>
        <v>100</v>
      </c>
    </row>
    <row r="37" spans="1:7" x14ac:dyDescent="0.25">
      <c r="A37" s="285" t="s">
        <v>115</v>
      </c>
      <c r="B37" s="285"/>
      <c r="C37" s="286"/>
      <c r="D37" s="95">
        <v>0</v>
      </c>
      <c r="E37" s="96">
        <v>0</v>
      </c>
      <c r="F37" s="97">
        <f>SUM(D37,E37)</f>
        <v>0</v>
      </c>
      <c r="G37" s="81">
        <v>0</v>
      </c>
    </row>
    <row r="38" spans="1:7" x14ac:dyDescent="0.25">
      <c r="A38" s="311" t="s">
        <v>129</v>
      </c>
      <c r="B38" s="312"/>
      <c r="C38" s="313"/>
      <c r="D38" s="95">
        <v>933500</v>
      </c>
      <c r="E38" s="96">
        <v>0</v>
      </c>
      <c r="F38" s="97">
        <f>SUM(D38,E38)</f>
        <v>933500</v>
      </c>
      <c r="G38" s="81">
        <f t="shared" si="5"/>
        <v>100</v>
      </c>
    </row>
    <row r="39" spans="1:7" x14ac:dyDescent="0.25">
      <c r="A39" s="312" t="s">
        <v>130</v>
      </c>
      <c r="B39" s="312"/>
      <c r="C39" s="313"/>
      <c r="D39" s="80">
        <v>241500</v>
      </c>
      <c r="E39" s="97">
        <v>0</v>
      </c>
      <c r="F39" s="97">
        <f>SUM(D39,E39)</f>
        <v>241500</v>
      </c>
      <c r="G39" s="81">
        <f t="shared" si="5"/>
        <v>100</v>
      </c>
    </row>
    <row r="40" spans="1:7" x14ac:dyDescent="0.25">
      <c r="A40" s="311" t="s">
        <v>131</v>
      </c>
      <c r="B40" s="312"/>
      <c r="C40" s="313"/>
      <c r="D40" s="80">
        <v>0</v>
      </c>
      <c r="E40" s="97">
        <v>0</v>
      </c>
      <c r="F40" s="97">
        <f>SUM(D40,E40)</f>
        <v>0</v>
      </c>
      <c r="G40" s="81">
        <v>0</v>
      </c>
    </row>
    <row r="41" spans="1:7" ht="21" customHeight="1" x14ac:dyDescent="0.25">
      <c r="A41" s="1"/>
      <c r="B41" s="82">
        <v>3</v>
      </c>
      <c r="C41" s="9" t="s">
        <v>117</v>
      </c>
      <c r="D41" s="98">
        <f>SUM(D42,D46,D52,D56)</f>
        <v>1175000</v>
      </c>
      <c r="E41" s="98">
        <f>SUM(E42,E46,E52,E56)</f>
        <v>0</v>
      </c>
      <c r="F41" s="98">
        <f>SUM(F42,F46,F52,F56)</f>
        <v>1175000</v>
      </c>
      <c r="G41" s="83">
        <f t="shared" ref="G41:G49" si="6">F41/D41*100</f>
        <v>100</v>
      </c>
    </row>
    <row r="42" spans="1:7" ht="19.5" customHeight="1" x14ac:dyDescent="0.25">
      <c r="A42" s="1"/>
      <c r="B42" s="82">
        <v>31</v>
      </c>
      <c r="C42" s="9" t="s">
        <v>132</v>
      </c>
      <c r="D42" s="98">
        <f>SUM(D43,D44,D45)</f>
        <v>712000</v>
      </c>
      <c r="E42" s="98">
        <f>SUM(E43,E44,E45)</f>
        <v>0</v>
      </c>
      <c r="F42" s="98">
        <f>SUM(F43,F44,F45)</f>
        <v>712000</v>
      </c>
      <c r="G42" s="83">
        <f t="shared" si="6"/>
        <v>100</v>
      </c>
    </row>
    <row r="43" spans="1:7" ht="17.25" customHeight="1" x14ac:dyDescent="0.25">
      <c r="A43" s="1"/>
      <c r="B43" s="85">
        <v>311</v>
      </c>
      <c r="C43" s="86" t="s">
        <v>133</v>
      </c>
      <c r="D43" s="87">
        <v>600000</v>
      </c>
      <c r="E43" s="88">
        <v>0</v>
      </c>
      <c r="F43" s="88">
        <f>SUM(D43,E43)</f>
        <v>600000</v>
      </c>
      <c r="G43" s="83">
        <f t="shared" si="6"/>
        <v>100</v>
      </c>
    </row>
    <row r="44" spans="1:7" ht="18" customHeight="1" x14ac:dyDescent="0.25">
      <c r="A44" s="1"/>
      <c r="B44" s="85">
        <v>312</v>
      </c>
      <c r="C44" s="86" t="s">
        <v>134</v>
      </c>
      <c r="D44" s="87">
        <v>8000</v>
      </c>
      <c r="E44" s="88">
        <v>0</v>
      </c>
      <c r="F44" s="88">
        <f>SUM(D44,E44)</f>
        <v>8000</v>
      </c>
      <c r="G44" s="83">
        <f t="shared" si="6"/>
        <v>100</v>
      </c>
    </row>
    <row r="45" spans="1:7" ht="16.5" customHeight="1" x14ac:dyDescent="0.25">
      <c r="A45" s="1"/>
      <c r="B45" s="85">
        <v>313</v>
      </c>
      <c r="C45" s="86" t="s">
        <v>135</v>
      </c>
      <c r="D45" s="87">
        <v>104000</v>
      </c>
      <c r="E45" s="88">
        <v>0</v>
      </c>
      <c r="F45" s="88">
        <f>SUM(D45,E45)</f>
        <v>104000</v>
      </c>
      <c r="G45" s="83">
        <f t="shared" si="6"/>
        <v>100</v>
      </c>
    </row>
    <row r="46" spans="1:7" ht="19.5" customHeight="1" x14ac:dyDescent="0.25">
      <c r="A46" s="1"/>
      <c r="B46" s="82">
        <v>32</v>
      </c>
      <c r="C46" s="9" t="s">
        <v>118</v>
      </c>
      <c r="D46" s="98">
        <f>SUM(D47,D48,D49,D50,D51)</f>
        <v>455000</v>
      </c>
      <c r="E46" s="98">
        <f>SUM(E47,E48,E49,E50,E51)</f>
        <v>0</v>
      </c>
      <c r="F46" s="98">
        <f>SUM(F47,F48,F49,F50,F51)</f>
        <v>455000</v>
      </c>
      <c r="G46" s="83">
        <f t="shared" si="6"/>
        <v>100</v>
      </c>
    </row>
    <row r="47" spans="1:7" ht="17.25" customHeight="1" x14ac:dyDescent="0.25">
      <c r="A47" s="1"/>
      <c r="B47" s="85">
        <v>321</v>
      </c>
      <c r="C47" s="86" t="s">
        <v>136</v>
      </c>
      <c r="D47" s="87">
        <v>35000</v>
      </c>
      <c r="E47" s="88">
        <v>0</v>
      </c>
      <c r="F47" s="88">
        <f>SUM(D47,E47)</f>
        <v>35000</v>
      </c>
      <c r="G47" s="83">
        <f t="shared" si="6"/>
        <v>100</v>
      </c>
    </row>
    <row r="48" spans="1:7" ht="18.75" customHeight="1" x14ac:dyDescent="0.25">
      <c r="A48" s="1"/>
      <c r="B48" s="85">
        <v>322</v>
      </c>
      <c r="C48" s="86" t="s">
        <v>137</v>
      </c>
      <c r="D48" s="87">
        <v>110000</v>
      </c>
      <c r="E48" s="88">
        <v>0</v>
      </c>
      <c r="F48" s="88">
        <f>SUM(D48,E48)</f>
        <v>110000</v>
      </c>
      <c r="G48" s="83">
        <f t="shared" si="6"/>
        <v>100</v>
      </c>
    </row>
    <row r="49" spans="1:7" ht="17.25" customHeight="1" x14ac:dyDescent="0.25">
      <c r="A49" s="1"/>
      <c r="B49" s="85">
        <v>323</v>
      </c>
      <c r="C49" s="86" t="s">
        <v>138</v>
      </c>
      <c r="D49" s="87">
        <v>230000</v>
      </c>
      <c r="E49" s="88">
        <v>0</v>
      </c>
      <c r="F49" s="88">
        <f>SUM(D49,E49)</f>
        <v>230000</v>
      </c>
      <c r="G49" s="83">
        <f t="shared" si="6"/>
        <v>100</v>
      </c>
    </row>
    <row r="50" spans="1:7" ht="17.25" customHeight="1" x14ac:dyDescent="0.25">
      <c r="A50" s="1"/>
      <c r="B50" s="85">
        <v>324</v>
      </c>
      <c r="C50" s="86" t="s">
        <v>139</v>
      </c>
      <c r="D50" s="87">
        <v>0</v>
      </c>
      <c r="E50" s="88">
        <v>0</v>
      </c>
      <c r="F50" s="88">
        <f>SUM(D50,E50)</f>
        <v>0</v>
      </c>
      <c r="G50" s="83">
        <v>0</v>
      </c>
    </row>
    <row r="51" spans="1:7" ht="17.25" customHeight="1" x14ac:dyDescent="0.25">
      <c r="A51" s="1"/>
      <c r="B51" s="85">
        <v>329</v>
      </c>
      <c r="C51" s="86" t="s">
        <v>119</v>
      </c>
      <c r="D51" s="87">
        <v>80000</v>
      </c>
      <c r="E51" s="88">
        <v>0</v>
      </c>
      <c r="F51" s="88">
        <f>SUM(D51,E51)</f>
        <v>80000</v>
      </c>
      <c r="G51" s="83">
        <f>F51/D51*100</f>
        <v>100</v>
      </c>
    </row>
    <row r="52" spans="1:7" ht="16.5" customHeight="1" x14ac:dyDescent="0.25">
      <c r="A52" s="1"/>
      <c r="B52" s="82">
        <v>34</v>
      </c>
      <c r="C52" s="9" t="s">
        <v>140</v>
      </c>
      <c r="D52" s="84">
        <f>SUM(D53:D53)</f>
        <v>8000</v>
      </c>
      <c r="E52" s="84">
        <f>SUM(E53:E53)</f>
        <v>0</v>
      </c>
      <c r="F52" s="84">
        <f>SUM(F53:F53)</f>
        <v>8000</v>
      </c>
      <c r="G52" s="83">
        <f>F52/D52*100</f>
        <v>100</v>
      </c>
    </row>
    <row r="53" spans="1:7" ht="15.75" customHeight="1" x14ac:dyDescent="0.25">
      <c r="A53" s="1"/>
      <c r="B53" s="85">
        <v>343</v>
      </c>
      <c r="C53" s="86" t="s">
        <v>141</v>
      </c>
      <c r="D53" s="87">
        <v>8000</v>
      </c>
      <c r="E53" s="88">
        <v>0</v>
      </c>
      <c r="F53" s="88">
        <f>SUM(D53,E53)</f>
        <v>8000</v>
      </c>
      <c r="G53" s="83">
        <f>F53/D53*100</f>
        <v>100</v>
      </c>
    </row>
    <row r="54" spans="1:7" ht="16.5" customHeight="1" x14ac:dyDescent="0.25">
      <c r="A54" s="1"/>
      <c r="B54" s="99">
        <v>36</v>
      </c>
      <c r="C54" s="100" t="s">
        <v>142</v>
      </c>
      <c r="D54" s="98">
        <f>D55</f>
        <v>0</v>
      </c>
      <c r="E54" s="98">
        <f>E55</f>
        <v>0</v>
      </c>
      <c r="F54" s="98">
        <f>F55</f>
        <v>0</v>
      </c>
      <c r="G54" s="83">
        <v>0</v>
      </c>
    </row>
    <row r="55" spans="1:7" ht="15.75" customHeight="1" x14ac:dyDescent="0.25">
      <c r="A55" s="1"/>
      <c r="B55" s="85">
        <v>363</v>
      </c>
      <c r="C55" s="101" t="s">
        <v>143</v>
      </c>
      <c r="D55" s="87">
        <v>0</v>
      </c>
      <c r="E55" s="88">
        <v>0</v>
      </c>
      <c r="F55" s="88">
        <f>SUM(D55,E55)</f>
        <v>0</v>
      </c>
      <c r="G55" s="83">
        <v>0</v>
      </c>
    </row>
    <row r="56" spans="1:7" ht="16.5" customHeight="1" x14ac:dyDescent="0.25">
      <c r="A56" s="1"/>
      <c r="B56" s="82">
        <v>38</v>
      </c>
      <c r="C56" s="9" t="s">
        <v>121</v>
      </c>
      <c r="D56" s="102">
        <f>SUM(D57:D57)</f>
        <v>0</v>
      </c>
      <c r="E56" s="103">
        <f>SUM(E57:E57)</f>
        <v>0</v>
      </c>
      <c r="F56" s="103">
        <f>SUM(F57:F57)</f>
        <v>0</v>
      </c>
      <c r="G56" s="83">
        <v>0</v>
      </c>
    </row>
    <row r="57" spans="1:7" ht="18" customHeight="1" x14ac:dyDescent="0.25">
      <c r="A57" s="1"/>
      <c r="B57" s="85">
        <v>383</v>
      </c>
      <c r="C57" s="86" t="s">
        <v>144</v>
      </c>
      <c r="D57" s="87">
        <v>0</v>
      </c>
      <c r="E57" s="88">
        <v>0</v>
      </c>
      <c r="F57" s="88">
        <f>SUM(D57,E57)</f>
        <v>0</v>
      </c>
      <c r="G57" s="83">
        <v>0</v>
      </c>
    </row>
    <row r="58" spans="1:7" ht="16.5" customHeight="1" x14ac:dyDescent="0.25">
      <c r="A58" s="1"/>
      <c r="B58" s="82">
        <v>4</v>
      </c>
      <c r="C58" s="9" t="s">
        <v>145</v>
      </c>
      <c r="D58" s="98">
        <v>0</v>
      </c>
      <c r="E58" s="104">
        <v>0</v>
      </c>
      <c r="F58" s="88">
        <f>SUM(D58,E58)</f>
        <v>0</v>
      </c>
      <c r="G58" s="83">
        <v>0</v>
      </c>
    </row>
    <row r="59" spans="1:7" ht="15" customHeight="1" x14ac:dyDescent="0.25">
      <c r="A59" s="1"/>
      <c r="B59" s="82">
        <v>45</v>
      </c>
      <c r="C59" s="105" t="s">
        <v>146</v>
      </c>
      <c r="D59" s="98">
        <v>0</v>
      </c>
      <c r="E59" s="104">
        <v>0</v>
      </c>
      <c r="F59" s="88">
        <f>SUM(D59,E59)</f>
        <v>0</v>
      </c>
      <c r="G59" s="83">
        <v>0</v>
      </c>
    </row>
    <row r="60" spans="1:7" ht="15.75" customHeight="1" x14ac:dyDescent="0.25">
      <c r="A60" s="1"/>
      <c r="B60" s="85">
        <v>452</v>
      </c>
      <c r="C60" s="86" t="s">
        <v>100</v>
      </c>
      <c r="D60" s="87">
        <v>0</v>
      </c>
      <c r="E60" s="88">
        <v>0</v>
      </c>
      <c r="F60" s="88">
        <f>SUM(D60,E60)</f>
        <v>0</v>
      </c>
      <c r="G60" s="83">
        <v>0</v>
      </c>
    </row>
    <row r="61" spans="1:7" x14ac:dyDescent="0.25">
      <c r="A61" s="314" t="s">
        <v>147</v>
      </c>
      <c r="B61" s="314"/>
      <c r="C61" s="315"/>
      <c r="D61" s="76">
        <f t="shared" ref="D61:F64" si="7">D62</f>
        <v>23458</v>
      </c>
      <c r="E61" s="76">
        <v>511.71</v>
      </c>
      <c r="F61" s="76">
        <f t="shared" si="7"/>
        <v>23969.71</v>
      </c>
      <c r="G61" s="77">
        <f t="shared" ref="G61:G78" si="8">F61/D61*100</f>
        <v>102.18138801261829</v>
      </c>
    </row>
    <row r="62" spans="1:7" x14ac:dyDescent="0.25">
      <c r="A62" s="306" t="s">
        <v>114</v>
      </c>
      <c r="B62" s="306"/>
      <c r="C62" s="307"/>
      <c r="D62" s="78">
        <f t="shared" si="7"/>
        <v>23458</v>
      </c>
      <c r="E62" s="78">
        <v>511.71</v>
      </c>
      <c r="F62" s="78">
        <f t="shared" si="7"/>
        <v>23969.71</v>
      </c>
      <c r="G62" s="79">
        <f t="shared" si="8"/>
        <v>102.18138801261829</v>
      </c>
    </row>
    <row r="63" spans="1:7" x14ac:dyDescent="0.25">
      <c r="A63" s="285" t="s">
        <v>115</v>
      </c>
      <c r="B63" s="285"/>
      <c r="C63" s="286"/>
      <c r="D63" s="80">
        <f t="shared" si="7"/>
        <v>23458</v>
      </c>
      <c r="E63" s="80">
        <v>511.71</v>
      </c>
      <c r="F63" s="80">
        <f t="shared" si="7"/>
        <v>23969.71</v>
      </c>
      <c r="G63" s="81">
        <f t="shared" si="8"/>
        <v>102.18138801261829</v>
      </c>
    </row>
    <row r="64" spans="1:7" ht="17.25" customHeight="1" x14ac:dyDescent="0.25">
      <c r="A64" s="1"/>
      <c r="B64" s="82">
        <v>3</v>
      </c>
      <c r="C64" s="9" t="s">
        <v>117</v>
      </c>
      <c r="D64" s="72">
        <f t="shared" si="7"/>
        <v>23458</v>
      </c>
      <c r="E64" s="72">
        <v>511.71</v>
      </c>
      <c r="F64" s="72">
        <f t="shared" si="7"/>
        <v>23969.71</v>
      </c>
      <c r="G64" s="83">
        <f t="shared" si="8"/>
        <v>102.18138801261829</v>
      </c>
    </row>
    <row r="65" spans="1:7" ht="15" customHeight="1" x14ac:dyDescent="0.25">
      <c r="A65" s="1"/>
      <c r="B65" s="82">
        <v>38</v>
      </c>
      <c r="C65" s="9" t="s">
        <v>121</v>
      </c>
      <c r="D65" s="84">
        <f>SUM(D66:D66)</f>
        <v>23458</v>
      </c>
      <c r="E65" s="84">
        <v>511.71</v>
      </c>
      <c r="F65" s="84">
        <f>SUM(F66:F66)</f>
        <v>23969.71</v>
      </c>
      <c r="G65" s="83">
        <f t="shared" si="8"/>
        <v>102.18138801261829</v>
      </c>
    </row>
    <row r="66" spans="1:7" ht="19.5" customHeight="1" x14ac:dyDescent="0.25">
      <c r="A66" s="1"/>
      <c r="B66" s="85">
        <v>385</v>
      </c>
      <c r="C66" s="86" t="s">
        <v>148</v>
      </c>
      <c r="D66" s="87">
        <v>23458</v>
      </c>
      <c r="E66" s="88">
        <v>511.71</v>
      </c>
      <c r="F66" s="88">
        <f>SUM(D66,E66)</f>
        <v>23969.71</v>
      </c>
      <c r="G66" s="83">
        <f t="shared" si="8"/>
        <v>102.18138801261829</v>
      </c>
    </row>
    <row r="67" spans="1:7" ht="15.75" customHeight="1" x14ac:dyDescent="0.25">
      <c r="A67" s="304" t="s">
        <v>149</v>
      </c>
      <c r="B67" s="304"/>
      <c r="C67" s="305"/>
      <c r="D67" s="76">
        <f t="shared" ref="D67:F70" si="9">D68</f>
        <v>25000</v>
      </c>
      <c r="E67" s="76">
        <f t="shared" si="9"/>
        <v>0</v>
      </c>
      <c r="F67" s="76">
        <f t="shared" si="9"/>
        <v>25000</v>
      </c>
      <c r="G67" s="77">
        <f t="shared" si="8"/>
        <v>100</v>
      </c>
    </row>
    <row r="68" spans="1:7" x14ac:dyDescent="0.25">
      <c r="A68" s="306" t="s">
        <v>150</v>
      </c>
      <c r="B68" s="306"/>
      <c r="C68" s="307"/>
      <c r="D68" s="78">
        <f t="shared" si="9"/>
        <v>25000</v>
      </c>
      <c r="E68" s="78">
        <f t="shared" si="9"/>
        <v>0</v>
      </c>
      <c r="F68" s="78">
        <f t="shared" si="9"/>
        <v>25000</v>
      </c>
      <c r="G68" s="79">
        <f t="shared" si="8"/>
        <v>100</v>
      </c>
    </row>
    <row r="69" spans="1:7" x14ac:dyDescent="0.25">
      <c r="A69" s="285" t="s">
        <v>115</v>
      </c>
      <c r="B69" s="285"/>
      <c r="C69" s="286"/>
      <c r="D69" s="80">
        <f t="shared" si="9"/>
        <v>25000</v>
      </c>
      <c r="E69" s="80">
        <f t="shared" si="9"/>
        <v>0</v>
      </c>
      <c r="F69" s="80">
        <f t="shared" si="9"/>
        <v>25000</v>
      </c>
      <c r="G69" s="81">
        <f t="shared" si="8"/>
        <v>100</v>
      </c>
    </row>
    <row r="70" spans="1:7" ht="17.25" customHeight="1" x14ac:dyDescent="0.25">
      <c r="A70" s="1"/>
      <c r="B70" s="82">
        <v>3</v>
      </c>
      <c r="C70" s="9" t="s">
        <v>117</v>
      </c>
      <c r="D70" s="72">
        <f t="shared" si="9"/>
        <v>25000</v>
      </c>
      <c r="E70" s="72">
        <f t="shared" si="9"/>
        <v>0</v>
      </c>
      <c r="F70" s="72">
        <f t="shared" si="9"/>
        <v>25000</v>
      </c>
      <c r="G70" s="83">
        <f t="shared" si="8"/>
        <v>100</v>
      </c>
    </row>
    <row r="71" spans="1:7" ht="16.5" customHeight="1" x14ac:dyDescent="0.25">
      <c r="A71" s="1"/>
      <c r="B71" s="82">
        <v>32</v>
      </c>
      <c r="C71" s="9" t="s">
        <v>118</v>
      </c>
      <c r="D71" s="84">
        <f>SUM(D72:D72)</f>
        <v>25000</v>
      </c>
      <c r="E71" s="84">
        <f>SUM(E72:E72)</f>
        <v>0</v>
      </c>
      <c r="F71" s="84">
        <f>SUM(F72:F72)</f>
        <v>25000</v>
      </c>
      <c r="G71" s="83">
        <f t="shared" si="8"/>
        <v>100</v>
      </c>
    </row>
    <row r="72" spans="1:7" ht="15.75" customHeight="1" x14ac:dyDescent="0.25">
      <c r="A72" s="1"/>
      <c r="B72" s="85">
        <v>323</v>
      </c>
      <c r="C72" s="86" t="s">
        <v>138</v>
      </c>
      <c r="D72" s="87">
        <v>25000</v>
      </c>
      <c r="E72" s="88">
        <v>0</v>
      </c>
      <c r="F72" s="88">
        <f>SUM(D72,E72)</f>
        <v>25000</v>
      </c>
      <c r="G72" s="83">
        <f t="shared" si="8"/>
        <v>100</v>
      </c>
    </row>
    <row r="73" spans="1:7" x14ac:dyDescent="0.25">
      <c r="A73" s="309" t="s">
        <v>151</v>
      </c>
      <c r="B73" s="309"/>
      <c r="C73" s="310"/>
      <c r="D73" s="76">
        <f t="shared" ref="D73:F77" si="10">D74</f>
        <v>35800</v>
      </c>
      <c r="E73" s="76">
        <f t="shared" si="10"/>
        <v>0</v>
      </c>
      <c r="F73" s="76">
        <f t="shared" si="10"/>
        <v>35800</v>
      </c>
      <c r="G73" s="77">
        <f t="shared" si="8"/>
        <v>100</v>
      </c>
    </row>
    <row r="74" spans="1:7" x14ac:dyDescent="0.25">
      <c r="A74" s="306" t="s">
        <v>152</v>
      </c>
      <c r="B74" s="306"/>
      <c r="C74" s="307"/>
      <c r="D74" s="78">
        <f t="shared" si="10"/>
        <v>35800</v>
      </c>
      <c r="E74" s="78">
        <f t="shared" si="10"/>
        <v>0</v>
      </c>
      <c r="F74" s="78">
        <f t="shared" si="10"/>
        <v>35800</v>
      </c>
      <c r="G74" s="79">
        <f t="shared" si="8"/>
        <v>100</v>
      </c>
    </row>
    <row r="75" spans="1:7" x14ac:dyDescent="0.25">
      <c r="A75" s="285" t="s">
        <v>115</v>
      </c>
      <c r="B75" s="285"/>
      <c r="C75" s="286"/>
      <c r="D75" s="80">
        <f t="shared" si="10"/>
        <v>35800</v>
      </c>
      <c r="E75" s="80">
        <f t="shared" si="10"/>
        <v>0</v>
      </c>
      <c r="F75" s="80">
        <f t="shared" si="10"/>
        <v>35800</v>
      </c>
      <c r="G75" s="81">
        <f t="shared" si="8"/>
        <v>100</v>
      </c>
    </row>
    <row r="76" spans="1:7" ht="18" customHeight="1" x14ac:dyDescent="0.25">
      <c r="A76" s="1"/>
      <c r="B76" s="82">
        <v>3</v>
      </c>
      <c r="C76" s="9" t="s">
        <v>117</v>
      </c>
      <c r="D76" s="98">
        <f t="shared" si="10"/>
        <v>35800</v>
      </c>
      <c r="E76" s="98">
        <f t="shared" si="10"/>
        <v>0</v>
      </c>
      <c r="F76" s="98">
        <f t="shared" si="10"/>
        <v>35800</v>
      </c>
      <c r="G76" s="83">
        <f t="shared" si="8"/>
        <v>100</v>
      </c>
    </row>
    <row r="77" spans="1:7" ht="15" customHeight="1" x14ac:dyDescent="0.25">
      <c r="A77" s="1"/>
      <c r="B77" s="82">
        <v>36</v>
      </c>
      <c r="C77" s="9" t="s">
        <v>153</v>
      </c>
      <c r="D77" s="98">
        <f t="shared" si="10"/>
        <v>35800</v>
      </c>
      <c r="E77" s="98">
        <f t="shared" si="10"/>
        <v>0</v>
      </c>
      <c r="F77" s="98">
        <f t="shared" si="10"/>
        <v>35800</v>
      </c>
      <c r="G77" s="83">
        <f t="shared" si="8"/>
        <v>100</v>
      </c>
    </row>
    <row r="78" spans="1:7" ht="15.75" customHeight="1" x14ac:dyDescent="0.25">
      <c r="A78" s="1"/>
      <c r="B78" s="85">
        <v>363</v>
      </c>
      <c r="C78" s="86" t="s">
        <v>154</v>
      </c>
      <c r="D78" s="87">
        <v>35800</v>
      </c>
      <c r="E78" s="88">
        <v>0</v>
      </c>
      <c r="F78" s="88">
        <f>SUM(D78,E78)</f>
        <v>35800</v>
      </c>
      <c r="G78" s="83">
        <f t="shared" si="8"/>
        <v>100</v>
      </c>
    </row>
    <row r="79" spans="1:7" x14ac:dyDescent="0.25">
      <c r="A79" s="309" t="s">
        <v>155</v>
      </c>
      <c r="B79" s="309"/>
      <c r="C79" s="310"/>
      <c r="D79" s="76">
        <f t="shared" ref="D79:F82" si="11">D80</f>
        <v>20000</v>
      </c>
      <c r="E79" s="76">
        <f t="shared" si="11"/>
        <v>0</v>
      </c>
      <c r="F79" s="76">
        <f t="shared" si="11"/>
        <v>20000</v>
      </c>
      <c r="G79" s="77">
        <f>F79/D79*100</f>
        <v>100</v>
      </c>
    </row>
    <row r="80" spans="1:7" x14ac:dyDescent="0.25">
      <c r="A80" s="306" t="s">
        <v>152</v>
      </c>
      <c r="B80" s="306"/>
      <c r="C80" s="307"/>
      <c r="D80" s="78">
        <f t="shared" si="11"/>
        <v>20000</v>
      </c>
      <c r="E80" s="78">
        <f t="shared" si="11"/>
        <v>0</v>
      </c>
      <c r="F80" s="78">
        <f t="shared" si="11"/>
        <v>20000</v>
      </c>
      <c r="G80" s="79">
        <f>F80/D80*100</f>
        <v>100</v>
      </c>
    </row>
    <row r="81" spans="1:7" x14ac:dyDescent="0.25">
      <c r="A81" s="285" t="s">
        <v>115</v>
      </c>
      <c r="B81" s="285"/>
      <c r="C81" s="286"/>
      <c r="D81" s="80">
        <f t="shared" si="11"/>
        <v>20000</v>
      </c>
      <c r="E81" s="80">
        <f t="shared" si="11"/>
        <v>0</v>
      </c>
      <c r="F81" s="80">
        <f t="shared" si="11"/>
        <v>20000</v>
      </c>
      <c r="G81" s="81">
        <f>F81/D81*100</f>
        <v>100</v>
      </c>
    </row>
    <row r="82" spans="1:7" ht="16.5" customHeight="1" x14ac:dyDescent="0.25">
      <c r="A82" s="1"/>
      <c r="B82" s="82">
        <v>3</v>
      </c>
      <c r="C82" s="9" t="s">
        <v>117</v>
      </c>
      <c r="D82" s="72">
        <f t="shared" si="11"/>
        <v>20000</v>
      </c>
      <c r="E82" s="72">
        <f t="shared" si="11"/>
        <v>0</v>
      </c>
      <c r="F82" s="72">
        <f t="shared" si="11"/>
        <v>20000</v>
      </c>
      <c r="G82" s="83">
        <f t="shared" ref="G82:G84" si="12">F82/D82*100</f>
        <v>100</v>
      </c>
    </row>
    <row r="83" spans="1:7" ht="15.75" customHeight="1" x14ac:dyDescent="0.25">
      <c r="A83" s="1"/>
      <c r="B83" s="82">
        <v>32</v>
      </c>
      <c r="C83" s="9" t="s">
        <v>118</v>
      </c>
      <c r="D83" s="84">
        <f>SUM(D84:D84)</f>
        <v>20000</v>
      </c>
      <c r="E83" s="84">
        <f>SUM(E84:E84)</f>
        <v>0</v>
      </c>
      <c r="F83" s="84">
        <f>SUM(F84:F84)</f>
        <v>20000</v>
      </c>
      <c r="G83" s="83">
        <f t="shared" si="12"/>
        <v>100</v>
      </c>
    </row>
    <row r="84" spans="1:7" ht="15" customHeight="1" x14ac:dyDescent="0.25">
      <c r="A84" s="1"/>
      <c r="B84" s="85">
        <v>323</v>
      </c>
      <c r="C84" s="86" t="s">
        <v>138</v>
      </c>
      <c r="D84" s="87">
        <v>20000</v>
      </c>
      <c r="E84" s="88">
        <v>0</v>
      </c>
      <c r="F84" s="88">
        <f>SUM(D84,E84)</f>
        <v>20000</v>
      </c>
      <c r="G84" s="83">
        <f t="shared" si="12"/>
        <v>100</v>
      </c>
    </row>
    <row r="85" spans="1:7" x14ac:dyDescent="0.25">
      <c r="A85" s="281" t="s">
        <v>156</v>
      </c>
      <c r="B85" s="281"/>
      <c r="C85" s="282"/>
      <c r="D85" s="76">
        <f>D86</f>
        <v>190000</v>
      </c>
      <c r="E85" s="76">
        <f>E86</f>
        <v>-90600</v>
      </c>
      <c r="F85" s="76">
        <f>F86</f>
        <v>99400</v>
      </c>
      <c r="G85" s="77">
        <f>F85/D85*100</f>
        <v>52.315789473684212</v>
      </c>
    </row>
    <row r="86" spans="1:7" x14ac:dyDescent="0.25">
      <c r="A86" s="306" t="s">
        <v>152</v>
      </c>
      <c r="B86" s="306"/>
      <c r="C86" s="307"/>
      <c r="D86" s="78">
        <f>SUM(D90,D98)</f>
        <v>190000</v>
      </c>
      <c r="E86" s="78">
        <f>SUM(E90,E98)</f>
        <v>-90600</v>
      </c>
      <c r="F86" s="78">
        <f>SUM(F90,F98)</f>
        <v>99400</v>
      </c>
      <c r="G86" s="79">
        <f>F86/D86*100</f>
        <v>52.315789473684212</v>
      </c>
    </row>
    <row r="87" spans="1:7" x14ac:dyDescent="0.25">
      <c r="A87" s="312" t="s">
        <v>157</v>
      </c>
      <c r="B87" s="312"/>
      <c r="C87" s="313"/>
      <c r="D87" s="80">
        <v>0</v>
      </c>
      <c r="E87" s="97">
        <v>0</v>
      </c>
      <c r="F87" s="97">
        <f>SUM(D87,E87)</f>
        <v>0</v>
      </c>
      <c r="G87" s="81">
        <v>0</v>
      </c>
    </row>
    <row r="88" spans="1:7" x14ac:dyDescent="0.25">
      <c r="A88" s="287" t="s">
        <v>116</v>
      </c>
      <c r="B88" s="287"/>
      <c r="C88" s="288"/>
      <c r="D88" s="80">
        <v>60000</v>
      </c>
      <c r="E88" s="97">
        <v>-4100</v>
      </c>
      <c r="F88" s="97">
        <f>SUM(D88,E88)</f>
        <v>55900</v>
      </c>
      <c r="G88" s="81">
        <f>F88/D88*100</f>
        <v>93.166666666666657</v>
      </c>
    </row>
    <row r="89" spans="1:7" x14ac:dyDescent="0.25">
      <c r="A89" s="311" t="s">
        <v>158</v>
      </c>
      <c r="B89" s="311"/>
      <c r="C89" s="316"/>
      <c r="D89" s="80">
        <v>130000</v>
      </c>
      <c r="E89" s="97">
        <v>-86500</v>
      </c>
      <c r="F89" s="97">
        <v>43500</v>
      </c>
      <c r="G89" s="81">
        <f t="shared" ref="G89:G107" si="13">F89/D89*100</f>
        <v>33.46153846153846</v>
      </c>
    </row>
    <row r="90" spans="1:7" ht="18.75" customHeight="1" x14ac:dyDescent="0.25">
      <c r="A90" s="1"/>
      <c r="B90" s="82">
        <v>3</v>
      </c>
      <c r="C90" s="9" t="s">
        <v>117</v>
      </c>
      <c r="D90" s="98">
        <f>SUM(D91,D94)</f>
        <v>165000</v>
      </c>
      <c r="E90" s="98">
        <f>SUM(E91,E94)</f>
        <v>-75600</v>
      </c>
      <c r="F90" s="98">
        <f>SUM(F91,F94)</f>
        <v>89400</v>
      </c>
      <c r="G90" s="83">
        <f t="shared" si="13"/>
        <v>54.181818181818187</v>
      </c>
    </row>
    <row r="91" spans="1:7" ht="18.75" customHeight="1" x14ac:dyDescent="0.25">
      <c r="A91" s="1"/>
      <c r="B91" s="106">
        <v>31</v>
      </c>
      <c r="C91" s="9" t="s">
        <v>132</v>
      </c>
      <c r="D91" s="107">
        <f>SUM(D92,D93)</f>
        <v>120000</v>
      </c>
      <c r="E91" s="107">
        <f>SUM(E92,E93)</f>
        <v>-63000</v>
      </c>
      <c r="F91" s="107">
        <f>SUM(F92,F93)</f>
        <v>57000</v>
      </c>
      <c r="G91" s="83">
        <f t="shared" si="13"/>
        <v>47.5</v>
      </c>
    </row>
    <row r="92" spans="1:7" ht="18" customHeight="1" x14ac:dyDescent="0.25">
      <c r="A92" s="1"/>
      <c r="B92" s="85">
        <v>311</v>
      </c>
      <c r="C92" s="86" t="s">
        <v>133</v>
      </c>
      <c r="D92" s="87">
        <v>100000</v>
      </c>
      <c r="E92" s="88">
        <v>-53000</v>
      </c>
      <c r="F92" s="88">
        <f>SUM(D92,E92)</f>
        <v>47000</v>
      </c>
      <c r="G92" s="83">
        <f t="shared" si="13"/>
        <v>47</v>
      </c>
    </row>
    <row r="93" spans="1:7" ht="16.5" customHeight="1" x14ac:dyDescent="0.25">
      <c r="A93" s="1"/>
      <c r="B93" s="85">
        <v>313</v>
      </c>
      <c r="C93" s="86" t="s">
        <v>135</v>
      </c>
      <c r="D93" s="87">
        <v>20000</v>
      </c>
      <c r="E93" s="88">
        <v>-10000</v>
      </c>
      <c r="F93" s="88">
        <f>SUM(D93,E93)</f>
        <v>10000</v>
      </c>
      <c r="G93" s="83">
        <f t="shared" si="13"/>
        <v>50</v>
      </c>
    </row>
    <row r="94" spans="1:7" ht="16.5" customHeight="1" x14ac:dyDescent="0.25">
      <c r="A94" s="1"/>
      <c r="B94" s="82">
        <v>32</v>
      </c>
      <c r="C94" s="9" t="s">
        <v>118</v>
      </c>
      <c r="D94" s="98">
        <f>SUM(D96,D97)</f>
        <v>45000</v>
      </c>
      <c r="E94" s="98">
        <f>SUM(E95,E96,E97)</f>
        <v>-12600</v>
      </c>
      <c r="F94" s="98">
        <f>SUM(F95,F96,F97)</f>
        <v>32400</v>
      </c>
      <c r="G94" s="83">
        <f t="shared" si="13"/>
        <v>72</v>
      </c>
    </row>
    <row r="95" spans="1:7" ht="16.5" customHeight="1" x14ac:dyDescent="0.25">
      <c r="A95" s="1"/>
      <c r="B95" s="108">
        <v>321</v>
      </c>
      <c r="C95" s="109" t="s">
        <v>159</v>
      </c>
      <c r="D95" s="87">
        <v>0</v>
      </c>
      <c r="E95" s="87">
        <v>2400</v>
      </c>
      <c r="F95" s="88">
        <f>SUM(D95,E95)</f>
        <v>2400</v>
      </c>
      <c r="G95" s="83">
        <v>0</v>
      </c>
    </row>
    <row r="96" spans="1:7" ht="15.75" customHeight="1" x14ac:dyDescent="0.25">
      <c r="A96" s="1"/>
      <c r="B96" s="85">
        <v>322</v>
      </c>
      <c r="C96" s="86" t="s">
        <v>137</v>
      </c>
      <c r="D96" s="87">
        <v>35000</v>
      </c>
      <c r="E96" s="88">
        <v>-15000</v>
      </c>
      <c r="F96" s="88">
        <f>SUM(D96,E96)</f>
        <v>20000</v>
      </c>
      <c r="G96" s="83">
        <f t="shared" si="13"/>
        <v>57.142857142857139</v>
      </c>
    </row>
    <row r="97" spans="1:7" ht="15" customHeight="1" x14ac:dyDescent="0.25">
      <c r="A97" s="1"/>
      <c r="B97" s="85">
        <v>323</v>
      </c>
      <c r="C97" s="86" t="s">
        <v>138</v>
      </c>
      <c r="D97" s="87">
        <v>10000</v>
      </c>
      <c r="E97" s="88">
        <v>0</v>
      </c>
      <c r="F97" s="88">
        <f>SUM(D97,E97)</f>
        <v>10000</v>
      </c>
      <c r="G97" s="83">
        <f t="shared" si="13"/>
        <v>100</v>
      </c>
    </row>
    <row r="98" spans="1:7" ht="17.25" customHeight="1" x14ac:dyDescent="0.25">
      <c r="A98" s="1"/>
      <c r="B98" s="82">
        <v>4</v>
      </c>
      <c r="C98" s="9" t="s">
        <v>145</v>
      </c>
      <c r="D98" s="98">
        <f t="shared" ref="D98:F99" si="14">D99</f>
        <v>25000</v>
      </c>
      <c r="E98" s="98">
        <f t="shared" si="14"/>
        <v>-15000</v>
      </c>
      <c r="F98" s="98">
        <f t="shared" si="14"/>
        <v>10000</v>
      </c>
      <c r="G98" s="83">
        <f t="shared" si="13"/>
        <v>40</v>
      </c>
    </row>
    <row r="99" spans="1:7" ht="15.75" customHeight="1" x14ac:dyDescent="0.25">
      <c r="A99" s="1"/>
      <c r="B99" s="82">
        <v>42</v>
      </c>
      <c r="C99" s="9" t="s">
        <v>160</v>
      </c>
      <c r="D99" s="98">
        <f t="shared" si="14"/>
        <v>25000</v>
      </c>
      <c r="E99" s="98">
        <f t="shared" si="14"/>
        <v>-15000</v>
      </c>
      <c r="F99" s="98">
        <f t="shared" si="14"/>
        <v>10000</v>
      </c>
      <c r="G99" s="83">
        <f t="shared" si="13"/>
        <v>40</v>
      </c>
    </row>
    <row r="100" spans="1:7" ht="16.5" customHeight="1" x14ac:dyDescent="0.25">
      <c r="A100" s="1"/>
      <c r="B100" s="85">
        <v>422</v>
      </c>
      <c r="C100" s="86" t="s">
        <v>161</v>
      </c>
      <c r="D100" s="87">
        <v>25000</v>
      </c>
      <c r="E100" s="88">
        <v>-15000</v>
      </c>
      <c r="F100" s="88">
        <f>SUM(D100,E100)</f>
        <v>10000</v>
      </c>
      <c r="G100" s="110">
        <f t="shared" si="13"/>
        <v>40</v>
      </c>
    </row>
    <row r="101" spans="1:7" x14ac:dyDescent="0.25">
      <c r="A101" s="281" t="s">
        <v>162</v>
      </c>
      <c r="B101" s="281"/>
      <c r="C101" s="282"/>
      <c r="D101" s="76">
        <f t="shared" ref="D101:F104" si="15">D102</f>
        <v>40000</v>
      </c>
      <c r="E101" s="76">
        <v>40000</v>
      </c>
      <c r="F101" s="76">
        <f t="shared" si="15"/>
        <v>80000</v>
      </c>
      <c r="G101" s="77">
        <f t="shared" si="13"/>
        <v>200</v>
      </c>
    </row>
    <row r="102" spans="1:7" x14ac:dyDescent="0.25">
      <c r="A102" s="317" t="s">
        <v>163</v>
      </c>
      <c r="B102" s="317"/>
      <c r="C102" s="318"/>
      <c r="D102" s="78">
        <f t="shared" si="15"/>
        <v>40000</v>
      </c>
      <c r="E102" s="78">
        <v>40000</v>
      </c>
      <c r="F102" s="78">
        <f t="shared" si="15"/>
        <v>80000</v>
      </c>
      <c r="G102" s="79">
        <f t="shared" si="13"/>
        <v>200</v>
      </c>
    </row>
    <row r="103" spans="1:7" x14ac:dyDescent="0.25">
      <c r="A103" s="285" t="s">
        <v>115</v>
      </c>
      <c r="B103" s="285"/>
      <c r="C103" s="286"/>
      <c r="D103" s="80">
        <f t="shared" si="15"/>
        <v>40000</v>
      </c>
      <c r="E103" s="80">
        <v>40000</v>
      </c>
      <c r="F103" s="80">
        <f t="shared" si="15"/>
        <v>80000</v>
      </c>
      <c r="G103" s="81">
        <f t="shared" si="13"/>
        <v>200</v>
      </c>
    </row>
    <row r="104" spans="1:7" ht="18" customHeight="1" x14ac:dyDescent="0.25">
      <c r="A104" s="1"/>
      <c r="B104" s="82">
        <v>4</v>
      </c>
      <c r="C104" s="9" t="s">
        <v>145</v>
      </c>
      <c r="D104" s="98">
        <f t="shared" si="15"/>
        <v>40000</v>
      </c>
      <c r="E104" s="98">
        <v>40000</v>
      </c>
      <c r="F104" s="98">
        <f t="shared" si="15"/>
        <v>80000</v>
      </c>
      <c r="G104" s="83">
        <f t="shared" si="13"/>
        <v>200</v>
      </c>
    </row>
    <row r="105" spans="1:7" ht="15" customHeight="1" x14ac:dyDescent="0.25">
      <c r="A105" s="1"/>
      <c r="B105" s="82">
        <v>42</v>
      </c>
      <c r="C105" s="9" t="s">
        <v>160</v>
      </c>
      <c r="D105" s="98">
        <f>SUM(D106,D107)</f>
        <v>40000</v>
      </c>
      <c r="E105" s="98">
        <v>40000</v>
      </c>
      <c r="F105" s="98">
        <f>SUM(F106,F107)</f>
        <v>80000</v>
      </c>
      <c r="G105" s="83">
        <f t="shared" si="13"/>
        <v>200</v>
      </c>
    </row>
    <row r="106" spans="1:7" ht="15.75" customHeight="1" x14ac:dyDescent="0.25">
      <c r="A106" s="1"/>
      <c r="B106" s="85">
        <v>422</v>
      </c>
      <c r="C106" s="86" t="s">
        <v>161</v>
      </c>
      <c r="D106" s="87">
        <v>25000</v>
      </c>
      <c r="E106" s="88">
        <v>0</v>
      </c>
      <c r="F106" s="88">
        <f>SUM(D106,E106)</f>
        <v>25000</v>
      </c>
      <c r="G106" s="83">
        <f t="shared" si="13"/>
        <v>100</v>
      </c>
    </row>
    <row r="107" spans="1:7" ht="18.75" customHeight="1" x14ac:dyDescent="0.25">
      <c r="A107" s="1"/>
      <c r="B107" s="85">
        <v>426</v>
      </c>
      <c r="C107" s="86" t="s">
        <v>164</v>
      </c>
      <c r="D107" s="87">
        <v>15000</v>
      </c>
      <c r="E107" s="88">
        <v>40000</v>
      </c>
      <c r="F107" s="88">
        <f>SUM(D107,E107)</f>
        <v>55000</v>
      </c>
      <c r="G107" s="83">
        <f t="shared" si="13"/>
        <v>366.66666666666663</v>
      </c>
    </row>
    <row r="108" spans="1:7" x14ac:dyDescent="0.25">
      <c r="A108" s="281" t="s">
        <v>165</v>
      </c>
      <c r="B108" s="281"/>
      <c r="C108" s="282"/>
      <c r="D108" s="76">
        <f t="shared" ref="D108:F108" si="16">D109</f>
        <v>550000</v>
      </c>
      <c r="E108" s="76">
        <f t="shared" si="16"/>
        <v>-500000</v>
      </c>
      <c r="F108" s="76">
        <f t="shared" si="16"/>
        <v>50000</v>
      </c>
      <c r="G108" s="77">
        <f>F108/D108*100</f>
        <v>9.0909090909090917</v>
      </c>
    </row>
    <row r="109" spans="1:7" x14ac:dyDescent="0.25">
      <c r="A109" s="317" t="s">
        <v>163</v>
      </c>
      <c r="B109" s="317"/>
      <c r="C109" s="318"/>
      <c r="D109" s="78">
        <f>D112</f>
        <v>550000</v>
      </c>
      <c r="E109" s="78">
        <f>E112</f>
        <v>-500000</v>
      </c>
      <c r="F109" s="78">
        <f>F112</f>
        <v>50000</v>
      </c>
      <c r="G109" s="79">
        <f>F109/D109*100</f>
        <v>9.0909090909090917</v>
      </c>
    </row>
    <row r="110" spans="1:7" x14ac:dyDescent="0.25">
      <c r="A110" s="311" t="s">
        <v>129</v>
      </c>
      <c r="B110" s="312"/>
      <c r="C110" s="313"/>
      <c r="D110" s="80">
        <v>50000</v>
      </c>
      <c r="E110" s="97">
        <v>0</v>
      </c>
      <c r="F110" s="97">
        <f>SUM(D110,E110)</f>
        <v>50000</v>
      </c>
      <c r="G110" s="81">
        <f>F110/D110*100</f>
        <v>100</v>
      </c>
    </row>
    <row r="111" spans="1:7" x14ac:dyDescent="0.25">
      <c r="A111" s="319" t="s">
        <v>166</v>
      </c>
      <c r="B111" s="320"/>
      <c r="C111" s="321"/>
      <c r="D111" s="80">
        <v>500000</v>
      </c>
      <c r="E111" s="97">
        <v>-500000</v>
      </c>
      <c r="F111" s="97">
        <v>0</v>
      </c>
      <c r="G111" s="81">
        <f>F111/D111*100</f>
        <v>0</v>
      </c>
    </row>
    <row r="112" spans="1:7" ht="17.25" customHeight="1" x14ac:dyDescent="0.25">
      <c r="A112" s="1"/>
      <c r="B112" s="82">
        <v>4</v>
      </c>
      <c r="C112" s="9" t="s">
        <v>145</v>
      </c>
      <c r="D112" s="72">
        <f>SUM(D113,D115)</f>
        <v>550000</v>
      </c>
      <c r="E112" s="72">
        <f>SUM(E113,E115)</f>
        <v>-500000</v>
      </c>
      <c r="F112" s="72">
        <f>SUM(F113,F115)</f>
        <v>50000</v>
      </c>
      <c r="G112" s="83">
        <f t="shared" ref="G112:G123" si="17">F112/D112*100</f>
        <v>9.0909090909090917</v>
      </c>
    </row>
    <row r="113" spans="1:7" ht="15.75" customHeight="1" x14ac:dyDescent="0.25">
      <c r="A113" s="1"/>
      <c r="B113" s="82">
        <v>45</v>
      </c>
      <c r="C113" s="9" t="s">
        <v>167</v>
      </c>
      <c r="D113" s="84">
        <f>SUM(D114:D114)</f>
        <v>500000</v>
      </c>
      <c r="E113" s="84">
        <f>SUM(E114:E114)</f>
        <v>-450000</v>
      </c>
      <c r="F113" s="84">
        <f>SUM(F114:F114)</f>
        <v>50000</v>
      </c>
      <c r="G113" s="83">
        <f t="shared" si="17"/>
        <v>10</v>
      </c>
    </row>
    <row r="114" spans="1:7" ht="15" customHeight="1" x14ac:dyDescent="0.25">
      <c r="A114" s="1"/>
      <c r="B114" s="85">
        <v>451</v>
      </c>
      <c r="C114" s="86" t="s">
        <v>168</v>
      </c>
      <c r="D114" s="111">
        <v>500000</v>
      </c>
      <c r="E114" s="88">
        <v>-450000</v>
      </c>
      <c r="F114" s="88">
        <f>SUM(D114,E114)</f>
        <v>50000</v>
      </c>
      <c r="G114" s="83">
        <f t="shared" si="17"/>
        <v>10</v>
      </c>
    </row>
    <row r="115" spans="1:7" ht="14.25" customHeight="1" x14ac:dyDescent="0.25">
      <c r="A115" s="1"/>
      <c r="B115" s="82">
        <v>42</v>
      </c>
      <c r="C115" s="9" t="s">
        <v>160</v>
      </c>
      <c r="D115" s="84">
        <f>D116</f>
        <v>50000</v>
      </c>
      <c r="E115" s="84">
        <f>E116</f>
        <v>-50000</v>
      </c>
      <c r="F115" s="84">
        <f>F116</f>
        <v>0</v>
      </c>
      <c r="G115" s="110">
        <f t="shared" si="17"/>
        <v>0</v>
      </c>
    </row>
    <row r="116" spans="1:7" ht="14.25" customHeight="1" x14ac:dyDescent="0.25">
      <c r="A116" s="1"/>
      <c r="B116" s="85">
        <v>426</v>
      </c>
      <c r="C116" s="86" t="s">
        <v>169</v>
      </c>
      <c r="D116" s="111">
        <v>50000</v>
      </c>
      <c r="E116" s="88">
        <v>-50000</v>
      </c>
      <c r="F116" s="88">
        <f>SUM(D116,E116)</f>
        <v>0</v>
      </c>
      <c r="G116" s="110">
        <f t="shared" si="17"/>
        <v>0</v>
      </c>
    </row>
    <row r="117" spans="1:7" x14ac:dyDescent="0.25">
      <c r="A117" s="309" t="s">
        <v>170</v>
      </c>
      <c r="B117" s="281"/>
      <c r="C117" s="282"/>
      <c r="D117" s="76">
        <f t="shared" ref="D117:F120" si="18">D118</f>
        <v>35000</v>
      </c>
      <c r="E117" s="76">
        <f t="shared" si="18"/>
        <v>0</v>
      </c>
      <c r="F117" s="76">
        <f t="shared" si="18"/>
        <v>35000</v>
      </c>
      <c r="G117" s="77">
        <f t="shared" si="17"/>
        <v>100</v>
      </c>
    </row>
    <row r="118" spans="1:7" x14ac:dyDescent="0.25">
      <c r="A118" s="306" t="s">
        <v>150</v>
      </c>
      <c r="B118" s="306"/>
      <c r="C118" s="307"/>
      <c r="D118" s="78">
        <f t="shared" si="18"/>
        <v>35000</v>
      </c>
      <c r="E118" s="78">
        <f t="shared" si="18"/>
        <v>0</v>
      </c>
      <c r="F118" s="78">
        <f t="shared" si="18"/>
        <v>35000</v>
      </c>
      <c r="G118" s="79">
        <f t="shared" si="17"/>
        <v>100</v>
      </c>
    </row>
    <row r="119" spans="1:7" x14ac:dyDescent="0.25">
      <c r="A119" s="285" t="s">
        <v>115</v>
      </c>
      <c r="B119" s="285"/>
      <c r="C119" s="286"/>
      <c r="D119" s="80">
        <f t="shared" si="18"/>
        <v>35000</v>
      </c>
      <c r="E119" s="80">
        <f t="shared" si="18"/>
        <v>0</v>
      </c>
      <c r="F119" s="80">
        <f t="shared" si="18"/>
        <v>35000</v>
      </c>
      <c r="G119" s="81">
        <f t="shared" si="17"/>
        <v>100</v>
      </c>
    </row>
    <row r="120" spans="1:7" ht="14.25" customHeight="1" x14ac:dyDescent="0.25">
      <c r="A120" s="1"/>
      <c r="B120" s="82">
        <v>4</v>
      </c>
      <c r="C120" s="9" t="s">
        <v>145</v>
      </c>
      <c r="D120" s="72">
        <f t="shared" si="18"/>
        <v>35000</v>
      </c>
      <c r="E120" s="72">
        <f t="shared" si="18"/>
        <v>0</v>
      </c>
      <c r="F120" s="72">
        <f t="shared" si="18"/>
        <v>35000</v>
      </c>
      <c r="G120" s="83">
        <f t="shared" si="17"/>
        <v>100</v>
      </c>
    </row>
    <row r="121" spans="1:7" ht="15" customHeight="1" x14ac:dyDescent="0.25">
      <c r="A121" s="1"/>
      <c r="B121" s="82">
        <v>42</v>
      </c>
      <c r="C121" s="9" t="s">
        <v>160</v>
      </c>
      <c r="D121" s="84">
        <f>SUM(D122:D122)</f>
        <v>35000</v>
      </c>
      <c r="E121" s="84">
        <f>SUM(E122:E122)</f>
        <v>0</v>
      </c>
      <c r="F121" s="84">
        <f>SUM(F122:F122)</f>
        <v>35000</v>
      </c>
      <c r="G121" s="83">
        <f t="shared" si="17"/>
        <v>100</v>
      </c>
    </row>
    <row r="122" spans="1:7" ht="15.75" customHeight="1" x14ac:dyDescent="0.25">
      <c r="A122" s="1"/>
      <c r="B122" s="85">
        <v>421</v>
      </c>
      <c r="C122" s="86" t="s">
        <v>171</v>
      </c>
      <c r="D122" s="87">
        <v>35000</v>
      </c>
      <c r="E122" s="88">
        <v>0</v>
      </c>
      <c r="F122" s="88">
        <f>SUM(D122,E122)</f>
        <v>35000</v>
      </c>
      <c r="G122" s="83">
        <f t="shared" si="17"/>
        <v>100</v>
      </c>
    </row>
    <row r="123" spans="1:7" x14ac:dyDescent="0.25">
      <c r="A123" s="277" t="s">
        <v>172</v>
      </c>
      <c r="B123" s="277"/>
      <c r="C123" s="278"/>
      <c r="D123" s="112">
        <f>SUM(D124,D188,D227)</f>
        <v>5160092</v>
      </c>
      <c r="E123" s="112">
        <f>SUM(E124,E188,E227)</f>
        <v>-3434654.5</v>
      </c>
      <c r="F123" s="112">
        <f>SUM(F124,F188,F227)</f>
        <v>1725437.5</v>
      </c>
      <c r="G123" s="83">
        <f t="shared" si="17"/>
        <v>33.438115056863325</v>
      </c>
    </row>
    <row r="124" spans="1:7" x14ac:dyDescent="0.25">
      <c r="A124" s="302" t="s">
        <v>173</v>
      </c>
      <c r="B124" s="302"/>
      <c r="C124" s="303"/>
      <c r="D124" s="113">
        <f>SUM(D125,D134,D141,D162,D169,D176,D182)</f>
        <v>409000</v>
      </c>
      <c r="E124" s="74">
        <f>SUM(E125,E134,E141,E162,E169,E176,E182)</f>
        <v>28000</v>
      </c>
      <c r="F124" s="74">
        <f>SUM(F125,F134,F141,F162,F169,F176,F182)</f>
        <v>437000</v>
      </c>
      <c r="G124" s="75">
        <f>F124/D124*100</f>
        <v>106.84596577017116</v>
      </c>
    </row>
    <row r="125" spans="1:7" x14ac:dyDescent="0.25">
      <c r="A125" s="281" t="s">
        <v>174</v>
      </c>
      <c r="B125" s="281"/>
      <c r="C125" s="282"/>
      <c r="D125" s="76">
        <f>D130</f>
        <v>170000</v>
      </c>
      <c r="E125" s="76">
        <f>E130</f>
        <v>0</v>
      </c>
      <c r="F125" s="76">
        <f>F130</f>
        <v>170000</v>
      </c>
      <c r="G125" s="77">
        <f>F125/D125*100</f>
        <v>100</v>
      </c>
    </row>
    <row r="126" spans="1:7" x14ac:dyDescent="0.25">
      <c r="A126" s="306" t="s">
        <v>163</v>
      </c>
      <c r="B126" s="306"/>
      <c r="C126" s="307"/>
      <c r="D126" s="78">
        <f>D130</f>
        <v>170000</v>
      </c>
      <c r="E126" s="78">
        <f>E130</f>
        <v>0</v>
      </c>
      <c r="F126" s="78">
        <f>F130</f>
        <v>170000</v>
      </c>
      <c r="G126" s="79">
        <f>F126/D126*100</f>
        <v>100</v>
      </c>
    </row>
    <row r="127" spans="1:7" x14ac:dyDescent="0.25">
      <c r="A127" s="285" t="s">
        <v>115</v>
      </c>
      <c r="B127" s="285"/>
      <c r="C127" s="286"/>
      <c r="D127" s="80">
        <v>0</v>
      </c>
      <c r="E127" s="97">
        <v>0</v>
      </c>
      <c r="F127" s="97">
        <f>SUM(D127,E127)</f>
        <v>0</v>
      </c>
      <c r="G127" s="81">
        <v>0</v>
      </c>
    </row>
    <row r="128" spans="1:7" x14ac:dyDescent="0.25">
      <c r="A128" s="311" t="s">
        <v>129</v>
      </c>
      <c r="B128" s="312"/>
      <c r="C128" s="313"/>
      <c r="D128" s="80">
        <v>60000</v>
      </c>
      <c r="E128" s="97">
        <v>0</v>
      </c>
      <c r="F128" s="97">
        <f>SUM(D128,E128)</f>
        <v>60000</v>
      </c>
      <c r="G128" s="81">
        <f t="shared" ref="G128:G139" si="19">F128/D128*100</f>
        <v>100</v>
      </c>
    </row>
    <row r="129" spans="1:7" x14ac:dyDescent="0.25">
      <c r="A129" s="311" t="s">
        <v>175</v>
      </c>
      <c r="B129" s="311"/>
      <c r="C129" s="316"/>
      <c r="D129" s="80">
        <v>110000</v>
      </c>
      <c r="E129" s="97">
        <v>0</v>
      </c>
      <c r="F129" s="97">
        <f>SUM(D129,E129)</f>
        <v>110000</v>
      </c>
      <c r="G129" s="81">
        <f t="shared" si="19"/>
        <v>100</v>
      </c>
    </row>
    <row r="130" spans="1:7" ht="15.75" customHeight="1" x14ac:dyDescent="0.25">
      <c r="A130" s="1"/>
      <c r="B130" s="82">
        <v>3</v>
      </c>
      <c r="C130" s="9" t="s">
        <v>117</v>
      </c>
      <c r="D130" s="72">
        <f t="shared" ref="D130:F130" si="20">D131</f>
        <v>170000</v>
      </c>
      <c r="E130" s="72">
        <f t="shared" si="20"/>
        <v>0</v>
      </c>
      <c r="F130" s="72">
        <f t="shared" si="20"/>
        <v>170000</v>
      </c>
      <c r="G130" s="83">
        <f t="shared" si="19"/>
        <v>100</v>
      </c>
    </row>
    <row r="131" spans="1:7" ht="16.5" customHeight="1" x14ac:dyDescent="0.25">
      <c r="A131" s="1"/>
      <c r="B131" s="82">
        <v>32</v>
      </c>
      <c r="C131" s="9" t="s">
        <v>118</v>
      </c>
      <c r="D131" s="84">
        <f>SUM(D132,D133)</f>
        <v>170000</v>
      </c>
      <c r="E131" s="84">
        <f>SUM(E132,E133)</f>
        <v>0</v>
      </c>
      <c r="F131" s="84">
        <f>SUM(F132,F133)</f>
        <v>170000</v>
      </c>
      <c r="G131" s="83">
        <f t="shared" si="19"/>
        <v>100</v>
      </c>
    </row>
    <row r="132" spans="1:7" ht="16.5" customHeight="1" x14ac:dyDescent="0.25">
      <c r="A132" s="1"/>
      <c r="B132" s="85">
        <v>323</v>
      </c>
      <c r="C132" s="86" t="s">
        <v>138</v>
      </c>
      <c r="D132" s="87">
        <v>150000</v>
      </c>
      <c r="E132" s="88">
        <v>0</v>
      </c>
      <c r="F132" s="88">
        <f>SUM(D132,E132)</f>
        <v>150000</v>
      </c>
      <c r="G132" s="83">
        <f t="shared" si="19"/>
        <v>100</v>
      </c>
    </row>
    <row r="133" spans="1:7" ht="16.5" customHeight="1" x14ac:dyDescent="0.25">
      <c r="A133" s="1"/>
      <c r="B133" s="114">
        <v>322</v>
      </c>
      <c r="C133" s="86" t="s">
        <v>137</v>
      </c>
      <c r="D133" s="87">
        <v>20000</v>
      </c>
      <c r="E133" s="88">
        <v>0</v>
      </c>
      <c r="F133" s="88">
        <f>SUM(D133,E133)</f>
        <v>20000</v>
      </c>
      <c r="G133" s="110">
        <f t="shared" si="19"/>
        <v>100</v>
      </c>
    </row>
    <row r="134" spans="1:7" x14ac:dyDescent="0.25">
      <c r="A134" s="281" t="s">
        <v>176</v>
      </c>
      <c r="B134" s="281"/>
      <c r="C134" s="282"/>
      <c r="D134" s="76">
        <f t="shared" ref="D134:F137" si="21">D135</f>
        <v>10000</v>
      </c>
      <c r="E134" s="76">
        <f t="shared" si="21"/>
        <v>0</v>
      </c>
      <c r="F134" s="76">
        <f t="shared" si="21"/>
        <v>10000</v>
      </c>
      <c r="G134" s="77">
        <f t="shared" si="19"/>
        <v>100</v>
      </c>
    </row>
    <row r="135" spans="1:7" x14ac:dyDescent="0.25">
      <c r="A135" s="324" t="s">
        <v>150</v>
      </c>
      <c r="B135" s="324"/>
      <c r="C135" s="325"/>
      <c r="D135" s="78">
        <f t="shared" si="21"/>
        <v>10000</v>
      </c>
      <c r="E135" s="78">
        <f t="shared" si="21"/>
        <v>0</v>
      </c>
      <c r="F135" s="78">
        <f t="shared" si="21"/>
        <v>10000</v>
      </c>
      <c r="G135" s="79">
        <f t="shared" si="19"/>
        <v>100</v>
      </c>
    </row>
    <row r="136" spans="1:7" x14ac:dyDescent="0.25">
      <c r="A136" s="285" t="s">
        <v>115</v>
      </c>
      <c r="B136" s="285"/>
      <c r="C136" s="286"/>
      <c r="D136" s="80">
        <f t="shared" si="21"/>
        <v>10000</v>
      </c>
      <c r="E136" s="80">
        <f t="shared" si="21"/>
        <v>0</v>
      </c>
      <c r="F136" s="80">
        <f t="shared" si="21"/>
        <v>10000</v>
      </c>
      <c r="G136" s="81">
        <f t="shared" si="19"/>
        <v>100</v>
      </c>
    </row>
    <row r="137" spans="1:7" ht="15" customHeight="1" x14ac:dyDescent="0.25">
      <c r="A137" s="1"/>
      <c r="B137" s="82">
        <v>3</v>
      </c>
      <c r="C137" s="9" t="s">
        <v>117</v>
      </c>
      <c r="D137" s="72">
        <f t="shared" si="21"/>
        <v>10000</v>
      </c>
      <c r="E137" s="72">
        <f t="shared" si="21"/>
        <v>0</v>
      </c>
      <c r="F137" s="72">
        <f t="shared" si="21"/>
        <v>10000</v>
      </c>
      <c r="G137" s="83">
        <f t="shared" si="19"/>
        <v>100</v>
      </c>
    </row>
    <row r="138" spans="1:7" ht="16.5" customHeight="1" x14ac:dyDescent="0.25">
      <c r="A138" s="1"/>
      <c r="B138" s="82">
        <v>32</v>
      </c>
      <c r="C138" s="9" t="s">
        <v>118</v>
      </c>
      <c r="D138" s="84">
        <f>SUM(D139,D140)</f>
        <v>10000</v>
      </c>
      <c r="E138" s="84">
        <f>SUM(E139,E140)</f>
        <v>0</v>
      </c>
      <c r="F138" s="84">
        <f>SUM(F139,F140)</f>
        <v>10000</v>
      </c>
      <c r="G138" s="83">
        <f t="shared" si="19"/>
        <v>100</v>
      </c>
    </row>
    <row r="139" spans="1:7" ht="14.25" customHeight="1" x14ac:dyDescent="0.25">
      <c r="A139" s="1"/>
      <c r="B139" s="85">
        <v>323</v>
      </c>
      <c r="C139" s="86" t="s">
        <v>138</v>
      </c>
      <c r="D139" s="87">
        <v>10000</v>
      </c>
      <c r="E139" s="88">
        <v>0</v>
      </c>
      <c r="F139" s="88">
        <f>SUM(D139,E139)</f>
        <v>10000</v>
      </c>
      <c r="G139" s="83">
        <f t="shared" si="19"/>
        <v>100</v>
      </c>
    </row>
    <row r="140" spans="1:7" ht="16.5" customHeight="1" x14ac:dyDescent="0.25">
      <c r="A140" s="1"/>
      <c r="B140" s="114">
        <v>322</v>
      </c>
      <c r="C140" s="86" t="s">
        <v>137</v>
      </c>
      <c r="D140" s="87">
        <v>0</v>
      </c>
      <c r="E140" s="88">
        <v>0</v>
      </c>
      <c r="F140" s="88">
        <f>SUM(D140,E140)</f>
        <v>0</v>
      </c>
      <c r="G140" s="83">
        <v>0</v>
      </c>
    </row>
    <row r="141" spans="1:7" x14ac:dyDescent="0.25">
      <c r="A141" s="309" t="s">
        <v>177</v>
      </c>
      <c r="B141" s="309"/>
      <c r="C141" s="310"/>
      <c r="D141" s="76">
        <f>D142</f>
        <v>58000</v>
      </c>
      <c r="E141" s="76">
        <f>E142</f>
        <v>22000</v>
      </c>
      <c r="F141" s="76">
        <f>F142</f>
        <v>80000</v>
      </c>
      <c r="G141" s="77">
        <f>F141/D141*100</f>
        <v>137.93103448275863</v>
      </c>
    </row>
    <row r="142" spans="1:7" x14ac:dyDescent="0.25">
      <c r="A142" s="322" t="s">
        <v>163</v>
      </c>
      <c r="B142" s="306"/>
      <c r="C142" s="307"/>
      <c r="D142" s="78">
        <f>D146</f>
        <v>58000</v>
      </c>
      <c r="E142" s="78">
        <f>E146</f>
        <v>22000</v>
      </c>
      <c r="F142" s="78">
        <f>F146</f>
        <v>80000</v>
      </c>
      <c r="G142" s="79">
        <f>F142/D142*100</f>
        <v>137.93103448275863</v>
      </c>
    </row>
    <row r="143" spans="1:7" x14ac:dyDescent="0.25">
      <c r="A143" s="311" t="s">
        <v>175</v>
      </c>
      <c r="B143" s="311"/>
      <c r="C143" s="316"/>
      <c r="D143" s="80">
        <v>0</v>
      </c>
      <c r="E143" s="97">
        <v>0</v>
      </c>
      <c r="F143" s="97">
        <f>SUM(D143,E143)</f>
        <v>0</v>
      </c>
      <c r="G143" s="115">
        <v>0</v>
      </c>
    </row>
    <row r="144" spans="1:7" x14ac:dyDescent="0.25">
      <c r="A144" s="285" t="s">
        <v>115</v>
      </c>
      <c r="B144" s="285"/>
      <c r="C144" s="286"/>
      <c r="D144" s="80">
        <v>58000</v>
      </c>
      <c r="E144" s="97">
        <v>22000</v>
      </c>
      <c r="F144" s="97">
        <f>SUM(D144,E144)</f>
        <v>80000</v>
      </c>
      <c r="G144" s="81">
        <f t="shared" ref="G144" si="22">F144/D144*100</f>
        <v>137.93103448275863</v>
      </c>
    </row>
    <row r="145" spans="1:7" x14ac:dyDescent="0.25">
      <c r="A145" s="323" t="s">
        <v>178</v>
      </c>
      <c r="B145" s="285"/>
      <c r="C145" s="286"/>
      <c r="D145" s="80">
        <v>0</v>
      </c>
      <c r="E145" s="97">
        <v>0</v>
      </c>
      <c r="F145" s="97">
        <f>SUM(D145,E145)</f>
        <v>0</v>
      </c>
      <c r="G145" s="81">
        <v>0</v>
      </c>
    </row>
    <row r="146" spans="1:7" ht="16.5" customHeight="1" x14ac:dyDescent="0.25">
      <c r="A146" s="1"/>
      <c r="B146" s="82">
        <v>3</v>
      </c>
      <c r="C146" s="9" t="s">
        <v>117</v>
      </c>
      <c r="D146" s="98">
        <f>D147</f>
        <v>58000</v>
      </c>
      <c r="E146" s="98">
        <f>E147</f>
        <v>22000</v>
      </c>
      <c r="F146" s="98">
        <f>F147</f>
        <v>80000</v>
      </c>
      <c r="G146" s="83">
        <f>F146/D146*100</f>
        <v>137.93103448275863</v>
      </c>
    </row>
    <row r="147" spans="1:7" ht="15" customHeight="1" x14ac:dyDescent="0.25">
      <c r="A147" s="1"/>
      <c r="B147" s="82">
        <v>32</v>
      </c>
      <c r="C147" s="9" t="s">
        <v>118</v>
      </c>
      <c r="D147" s="98">
        <f>SUM(D148,D149)</f>
        <v>58000</v>
      </c>
      <c r="E147" s="98">
        <f>SUM(E148,E149)</f>
        <v>22000</v>
      </c>
      <c r="F147" s="98">
        <f>SUM(F148,F149)</f>
        <v>80000</v>
      </c>
      <c r="G147" s="83">
        <f>F147/D147*100</f>
        <v>137.93103448275863</v>
      </c>
    </row>
    <row r="148" spans="1:7" ht="13.5" customHeight="1" x14ac:dyDescent="0.25">
      <c r="A148" s="1"/>
      <c r="B148" s="85">
        <v>322</v>
      </c>
      <c r="C148" s="86" t="s">
        <v>137</v>
      </c>
      <c r="D148" s="87">
        <v>50000</v>
      </c>
      <c r="E148" s="88">
        <v>15000</v>
      </c>
      <c r="F148" s="88">
        <f>SUM(D148,E148)</f>
        <v>65000</v>
      </c>
      <c r="G148" s="83">
        <f>F148/D148*100</f>
        <v>130</v>
      </c>
    </row>
    <row r="149" spans="1:7" ht="13.5" customHeight="1" x14ac:dyDescent="0.25">
      <c r="A149" s="1"/>
      <c r="B149" s="85">
        <v>323</v>
      </c>
      <c r="C149" s="86" t="s">
        <v>138</v>
      </c>
      <c r="D149" s="87">
        <v>8000</v>
      </c>
      <c r="E149" s="88">
        <v>7000</v>
      </c>
      <c r="F149" s="88">
        <f>SUM(D149,E149)</f>
        <v>15000</v>
      </c>
      <c r="G149" s="110">
        <f>F149/D149*100</f>
        <v>187.5</v>
      </c>
    </row>
    <row r="150" spans="1:7" x14ac:dyDescent="0.25">
      <c r="A150" s="309" t="s">
        <v>179</v>
      </c>
      <c r="B150" s="309"/>
      <c r="C150" s="310"/>
      <c r="D150" s="76">
        <f t="shared" ref="D150:F154" si="23">D151</f>
        <v>0</v>
      </c>
      <c r="E150" s="76">
        <f t="shared" si="23"/>
        <v>0</v>
      </c>
      <c r="F150" s="76">
        <f t="shared" si="23"/>
        <v>0</v>
      </c>
      <c r="G150" s="77">
        <v>0</v>
      </c>
    </row>
    <row r="151" spans="1:7" x14ac:dyDescent="0.25">
      <c r="A151" s="322" t="s">
        <v>114</v>
      </c>
      <c r="B151" s="306"/>
      <c r="C151" s="307"/>
      <c r="D151" s="78">
        <f t="shared" si="23"/>
        <v>0</v>
      </c>
      <c r="E151" s="78">
        <f t="shared" si="23"/>
        <v>0</v>
      </c>
      <c r="F151" s="78">
        <f t="shared" si="23"/>
        <v>0</v>
      </c>
      <c r="G151" s="79">
        <v>0</v>
      </c>
    </row>
    <row r="152" spans="1:7" x14ac:dyDescent="0.25">
      <c r="A152" s="285" t="s">
        <v>115</v>
      </c>
      <c r="B152" s="285"/>
      <c r="C152" s="286"/>
      <c r="D152" s="80">
        <f t="shared" si="23"/>
        <v>0</v>
      </c>
      <c r="E152" s="80">
        <f t="shared" si="23"/>
        <v>0</v>
      </c>
      <c r="F152" s="80">
        <f t="shared" si="23"/>
        <v>0</v>
      </c>
      <c r="G152" s="81">
        <v>0</v>
      </c>
    </row>
    <row r="153" spans="1:7" ht="15.75" customHeight="1" x14ac:dyDescent="0.25">
      <c r="A153" s="1"/>
      <c r="B153" s="82">
        <v>3</v>
      </c>
      <c r="C153" s="9" t="s">
        <v>117</v>
      </c>
      <c r="D153" s="98">
        <f t="shared" si="23"/>
        <v>0</v>
      </c>
      <c r="E153" s="98">
        <f t="shared" si="23"/>
        <v>0</v>
      </c>
      <c r="F153" s="98">
        <f t="shared" si="23"/>
        <v>0</v>
      </c>
      <c r="G153" s="83">
        <v>0</v>
      </c>
    </row>
    <row r="154" spans="1:7" ht="18" customHeight="1" x14ac:dyDescent="0.25">
      <c r="A154" s="1"/>
      <c r="B154" s="82">
        <v>36</v>
      </c>
      <c r="C154" s="9" t="s">
        <v>153</v>
      </c>
      <c r="D154" s="98">
        <f t="shared" si="23"/>
        <v>0</v>
      </c>
      <c r="E154" s="98">
        <f t="shared" si="23"/>
        <v>0</v>
      </c>
      <c r="F154" s="98">
        <f t="shared" si="23"/>
        <v>0</v>
      </c>
      <c r="G154" s="83">
        <v>0</v>
      </c>
    </row>
    <row r="155" spans="1:7" ht="15.75" customHeight="1" x14ac:dyDescent="0.25">
      <c r="A155" s="1"/>
      <c r="B155" s="85">
        <v>363</v>
      </c>
      <c r="C155" s="86" t="s">
        <v>154</v>
      </c>
      <c r="D155" s="87">
        <v>0</v>
      </c>
      <c r="E155" s="88">
        <v>0</v>
      </c>
      <c r="F155" s="88">
        <f>SUM(D155,E155)</f>
        <v>0</v>
      </c>
      <c r="G155" s="110">
        <v>0</v>
      </c>
    </row>
    <row r="156" spans="1:7" x14ac:dyDescent="0.25">
      <c r="A156" s="328" t="s">
        <v>180</v>
      </c>
      <c r="B156" s="329"/>
      <c r="C156" s="330"/>
      <c r="D156" s="116">
        <f t="shared" ref="D156:F159" si="24">D157</f>
        <v>0</v>
      </c>
      <c r="E156" s="117">
        <f t="shared" si="24"/>
        <v>0</v>
      </c>
      <c r="F156" s="117">
        <f t="shared" si="24"/>
        <v>0</v>
      </c>
      <c r="G156" s="77">
        <v>0</v>
      </c>
    </row>
    <row r="157" spans="1:7" x14ac:dyDescent="0.25">
      <c r="A157" s="322" t="s">
        <v>163</v>
      </c>
      <c r="B157" s="306"/>
      <c r="C157" s="307"/>
      <c r="D157" s="118">
        <f t="shared" si="24"/>
        <v>0</v>
      </c>
      <c r="E157" s="119">
        <f t="shared" si="24"/>
        <v>0</v>
      </c>
      <c r="F157" s="119">
        <f t="shared" si="24"/>
        <v>0</v>
      </c>
      <c r="G157" s="79">
        <v>0</v>
      </c>
    </row>
    <row r="158" spans="1:7" x14ac:dyDescent="0.25">
      <c r="A158" s="285" t="s">
        <v>115</v>
      </c>
      <c r="B158" s="285"/>
      <c r="C158" s="286"/>
      <c r="D158" s="120">
        <f t="shared" si="24"/>
        <v>0</v>
      </c>
      <c r="E158" s="97">
        <f t="shared" si="24"/>
        <v>0</v>
      </c>
      <c r="F158" s="97">
        <f t="shared" si="24"/>
        <v>0</v>
      </c>
      <c r="G158" s="81">
        <v>0</v>
      </c>
    </row>
    <row r="159" spans="1:7" ht="15.75" customHeight="1" x14ac:dyDescent="0.25">
      <c r="A159" s="1"/>
      <c r="B159" s="82">
        <v>3</v>
      </c>
      <c r="C159" s="9" t="s">
        <v>117</v>
      </c>
      <c r="D159" s="121">
        <f t="shared" si="24"/>
        <v>0</v>
      </c>
      <c r="E159" s="122">
        <f t="shared" si="24"/>
        <v>0</v>
      </c>
      <c r="F159" s="122">
        <f t="shared" si="24"/>
        <v>0</v>
      </c>
      <c r="G159" s="83">
        <v>0</v>
      </c>
    </row>
    <row r="160" spans="1:7" ht="15.75" customHeight="1" x14ac:dyDescent="0.25">
      <c r="A160" s="1"/>
      <c r="B160" s="82">
        <v>32</v>
      </c>
      <c r="C160" s="9" t="s">
        <v>118</v>
      </c>
      <c r="D160" s="123">
        <f>D161</f>
        <v>0</v>
      </c>
      <c r="E160" s="103">
        <f>E161</f>
        <v>0</v>
      </c>
      <c r="F160" s="103">
        <f>F161</f>
        <v>0</v>
      </c>
      <c r="G160" s="83">
        <v>0</v>
      </c>
    </row>
    <row r="161" spans="1:7" ht="15.75" customHeight="1" x14ac:dyDescent="0.25">
      <c r="A161" s="1"/>
      <c r="B161" s="85">
        <v>323</v>
      </c>
      <c r="C161" s="86" t="s">
        <v>138</v>
      </c>
      <c r="D161" s="87">
        <v>0</v>
      </c>
      <c r="E161" s="88">
        <v>0</v>
      </c>
      <c r="F161" s="88">
        <f>SUM(D161,E161)</f>
        <v>0</v>
      </c>
      <c r="G161" s="110">
        <v>0</v>
      </c>
    </row>
    <row r="162" spans="1:7" x14ac:dyDescent="0.25">
      <c r="A162" s="281" t="s">
        <v>181</v>
      </c>
      <c r="B162" s="281"/>
      <c r="C162" s="282"/>
      <c r="D162" s="117">
        <f>D165</f>
        <v>40000</v>
      </c>
      <c r="E162" s="117">
        <f>SUM(E165)</f>
        <v>0</v>
      </c>
      <c r="F162" s="117">
        <f>SUM(F165)</f>
        <v>40000</v>
      </c>
      <c r="G162" s="77">
        <f t="shared" ref="G162:G164" si="25">F162/D162*100</f>
        <v>100</v>
      </c>
    </row>
    <row r="163" spans="1:7" x14ac:dyDescent="0.25">
      <c r="A163" s="322" t="s">
        <v>163</v>
      </c>
      <c r="B163" s="306"/>
      <c r="C163" s="307"/>
      <c r="D163" s="119">
        <f t="shared" ref="D163:F165" si="26">D164</f>
        <v>40000</v>
      </c>
      <c r="E163" s="119">
        <f>SUM(E165)</f>
        <v>0</v>
      </c>
      <c r="F163" s="119">
        <f>F165</f>
        <v>40000</v>
      </c>
      <c r="G163" s="79">
        <f t="shared" si="25"/>
        <v>100</v>
      </c>
    </row>
    <row r="164" spans="1:7" x14ac:dyDescent="0.25">
      <c r="A164" s="285" t="s">
        <v>115</v>
      </c>
      <c r="B164" s="285"/>
      <c r="C164" s="286"/>
      <c r="D164" s="97">
        <f t="shared" si="26"/>
        <v>40000</v>
      </c>
      <c r="E164" s="97">
        <f>SUM(E165)</f>
        <v>0</v>
      </c>
      <c r="F164" s="97">
        <f>F165</f>
        <v>40000</v>
      </c>
      <c r="G164" s="81">
        <f t="shared" si="25"/>
        <v>100</v>
      </c>
    </row>
    <row r="165" spans="1:7" ht="18" customHeight="1" x14ac:dyDescent="0.25">
      <c r="A165" s="1"/>
      <c r="B165" s="82">
        <v>3</v>
      </c>
      <c r="C165" s="9" t="s">
        <v>117</v>
      </c>
      <c r="D165" s="122">
        <f t="shared" si="26"/>
        <v>40000</v>
      </c>
      <c r="E165" s="122">
        <f t="shared" si="26"/>
        <v>0</v>
      </c>
      <c r="F165" s="122">
        <f t="shared" si="26"/>
        <v>40000</v>
      </c>
      <c r="G165" s="83">
        <f>F165/D165*100</f>
        <v>100</v>
      </c>
    </row>
    <row r="166" spans="1:7" ht="16.5" customHeight="1" x14ac:dyDescent="0.25">
      <c r="A166" s="1"/>
      <c r="B166" s="82">
        <v>32</v>
      </c>
      <c r="C166" s="9" t="s">
        <v>118</v>
      </c>
      <c r="D166" s="103">
        <f>SUM(D167,D168)</f>
        <v>40000</v>
      </c>
      <c r="E166" s="103">
        <f>SUM(E167,E168)</f>
        <v>0</v>
      </c>
      <c r="F166" s="103">
        <f>SUM(F167,F168)</f>
        <v>40000</v>
      </c>
      <c r="G166" s="83">
        <f>F166/D166*100</f>
        <v>100</v>
      </c>
    </row>
    <row r="167" spans="1:7" ht="15.75" customHeight="1" x14ac:dyDescent="0.25">
      <c r="A167" s="1"/>
      <c r="B167" s="85">
        <v>323</v>
      </c>
      <c r="C167" s="86" t="s">
        <v>138</v>
      </c>
      <c r="D167" s="124">
        <v>25000</v>
      </c>
      <c r="E167" s="125">
        <v>0</v>
      </c>
      <c r="F167" s="88">
        <f>SUM(D167,E167)</f>
        <v>25000</v>
      </c>
      <c r="G167" s="83">
        <f>F167/D167*100</f>
        <v>100</v>
      </c>
    </row>
    <row r="168" spans="1:7" ht="18.75" customHeight="1" x14ac:dyDescent="0.25">
      <c r="A168" s="1"/>
      <c r="B168" s="126">
        <v>322</v>
      </c>
      <c r="C168" s="127" t="s">
        <v>137</v>
      </c>
      <c r="D168" s="124">
        <v>15000</v>
      </c>
      <c r="E168" s="125">
        <v>0</v>
      </c>
      <c r="F168" s="88">
        <f>SUM(D168,E168)</f>
        <v>15000</v>
      </c>
      <c r="G168" s="110">
        <f>F168/D168*100</f>
        <v>100</v>
      </c>
    </row>
    <row r="169" spans="1:7" x14ac:dyDescent="0.25">
      <c r="A169" s="326" t="s">
        <v>182</v>
      </c>
      <c r="B169" s="314"/>
      <c r="C169" s="315"/>
      <c r="D169" s="76">
        <f t="shared" ref="D169:F172" si="27">D170</f>
        <v>90000</v>
      </c>
      <c r="E169" s="76">
        <f t="shared" si="27"/>
        <v>0</v>
      </c>
      <c r="F169" s="76">
        <f t="shared" si="27"/>
        <v>90000</v>
      </c>
      <c r="G169" s="77">
        <f t="shared" ref="G169:G171" si="28">F169/D169*100</f>
        <v>100</v>
      </c>
    </row>
    <row r="170" spans="1:7" x14ac:dyDescent="0.25">
      <c r="A170" s="327" t="s">
        <v>183</v>
      </c>
      <c r="B170" s="306"/>
      <c r="C170" s="307"/>
      <c r="D170" s="78">
        <f t="shared" si="27"/>
        <v>90000</v>
      </c>
      <c r="E170" s="78">
        <f t="shared" si="27"/>
        <v>0</v>
      </c>
      <c r="F170" s="78">
        <f t="shared" si="27"/>
        <v>90000</v>
      </c>
      <c r="G170" s="79">
        <f t="shared" si="28"/>
        <v>100</v>
      </c>
    </row>
    <row r="171" spans="1:7" x14ac:dyDescent="0.25">
      <c r="A171" s="312" t="s">
        <v>184</v>
      </c>
      <c r="B171" s="312"/>
      <c r="C171" s="313"/>
      <c r="D171" s="80">
        <f t="shared" si="27"/>
        <v>90000</v>
      </c>
      <c r="E171" s="80">
        <f t="shared" si="27"/>
        <v>0</v>
      </c>
      <c r="F171" s="80">
        <f t="shared" si="27"/>
        <v>90000</v>
      </c>
      <c r="G171" s="81">
        <f t="shared" si="28"/>
        <v>100</v>
      </c>
    </row>
    <row r="172" spans="1:7" ht="17.25" customHeight="1" x14ac:dyDescent="0.25">
      <c r="A172" s="1"/>
      <c r="B172" s="82">
        <v>3</v>
      </c>
      <c r="C172" s="9" t="s">
        <v>117</v>
      </c>
      <c r="D172" s="98">
        <f t="shared" si="27"/>
        <v>90000</v>
      </c>
      <c r="E172" s="98">
        <f t="shared" si="27"/>
        <v>0</v>
      </c>
      <c r="F172" s="98">
        <f t="shared" si="27"/>
        <v>90000</v>
      </c>
      <c r="G172" s="110">
        <f>F172/D172*100</f>
        <v>100</v>
      </c>
    </row>
    <row r="173" spans="1:7" ht="16.5" customHeight="1" x14ac:dyDescent="0.25">
      <c r="A173" s="1"/>
      <c r="B173" s="82">
        <v>32</v>
      </c>
      <c r="C173" s="9" t="s">
        <v>118</v>
      </c>
      <c r="D173" s="103">
        <f>SUM(D174,D175)</f>
        <v>90000</v>
      </c>
      <c r="E173" s="103">
        <f>SUM(E174,E175)</f>
        <v>0</v>
      </c>
      <c r="F173" s="103">
        <f>SUM(F174,F175)</f>
        <v>90000</v>
      </c>
      <c r="G173" s="110">
        <f>F173/D173*100</f>
        <v>100</v>
      </c>
    </row>
    <row r="174" spans="1:7" ht="18" customHeight="1" x14ac:dyDescent="0.25">
      <c r="A174" s="1"/>
      <c r="B174" s="85">
        <v>322</v>
      </c>
      <c r="C174" s="86" t="s">
        <v>185</v>
      </c>
      <c r="D174" s="87">
        <v>0</v>
      </c>
      <c r="E174" s="88">
        <v>0</v>
      </c>
      <c r="F174" s="88">
        <f>SUM(D174,E174)</f>
        <v>0</v>
      </c>
      <c r="G174" s="110">
        <v>0</v>
      </c>
    </row>
    <row r="175" spans="1:7" ht="18" customHeight="1" x14ac:dyDescent="0.25">
      <c r="A175" s="1"/>
      <c r="B175" s="85">
        <v>323</v>
      </c>
      <c r="C175" s="86" t="s">
        <v>186</v>
      </c>
      <c r="D175" s="87">
        <v>90000</v>
      </c>
      <c r="E175" s="88">
        <v>0</v>
      </c>
      <c r="F175" s="88">
        <f>SUM(D175,E175)</f>
        <v>90000</v>
      </c>
      <c r="G175" s="83">
        <f>F175/D175*100</f>
        <v>100</v>
      </c>
    </row>
    <row r="176" spans="1:7" x14ac:dyDescent="0.25">
      <c r="A176" s="328" t="s">
        <v>187</v>
      </c>
      <c r="B176" s="329"/>
      <c r="C176" s="330"/>
      <c r="D176" s="76">
        <f t="shared" ref="D176:F179" si="29">D177</f>
        <v>16000</v>
      </c>
      <c r="E176" s="76">
        <f t="shared" si="29"/>
        <v>6000</v>
      </c>
      <c r="F176" s="76">
        <f t="shared" si="29"/>
        <v>22000</v>
      </c>
      <c r="G176" s="77">
        <f t="shared" ref="G176:G205" si="30">F176/D176*100</f>
        <v>137.5</v>
      </c>
    </row>
    <row r="177" spans="1:7" x14ac:dyDescent="0.25">
      <c r="A177" s="327" t="s">
        <v>183</v>
      </c>
      <c r="B177" s="306"/>
      <c r="C177" s="307"/>
      <c r="D177" s="78">
        <f t="shared" si="29"/>
        <v>16000</v>
      </c>
      <c r="E177" s="78">
        <f t="shared" si="29"/>
        <v>6000</v>
      </c>
      <c r="F177" s="78">
        <f t="shared" si="29"/>
        <v>22000</v>
      </c>
      <c r="G177" s="79">
        <f t="shared" si="30"/>
        <v>137.5</v>
      </c>
    </row>
    <row r="178" spans="1:7" x14ac:dyDescent="0.25">
      <c r="A178" s="285" t="s">
        <v>115</v>
      </c>
      <c r="B178" s="285"/>
      <c r="C178" s="286"/>
      <c r="D178" s="80">
        <f t="shared" si="29"/>
        <v>16000</v>
      </c>
      <c r="E178" s="80">
        <f t="shared" si="29"/>
        <v>6000</v>
      </c>
      <c r="F178" s="80">
        <f t="shared" si="29"/>
        <v>22000</v>
      </c>
      <c r="G178" s="81">
        <f t="shared" si="30"/>
        <v>137.5</v>
      </c>
    </row>
    <row r="179" spans="1:7" ht="18" customHeight="1" x14ac:dyDescent="0.25">
      <c r="A179" s="1"/>
      <c r="B179" s="82">
        <v>3</v>
      </c>
      <c r="C179" s="9" t="s">
        <v>117</v>
      </c>
      <c r="D179" s="72">
        <f t="shared" si="29"/>
        <v>16000</v>
      </c>
      <c r="E179" s="72">
        <f t="shared" si="29"/>
        <v>6000</v>
      </c>
      <c r="F179" s="72">
        <f t="shared" si="29"/>
        <v>22000</v>
      </c>
      <c r="G179" s="83">
        <f t="shared" si="30"/>
        <v>137.5</v>
      </c>
    </row>
    <row r="180" spans="1:7" ht="15" customHeight="1" x14ac:dyDescent="0.25">
      <c r="A180" s="1"/>
      <c r="B180" s="82">
        <v>32</v>
      </c>
      <c r="C180" s="9" t="s">
        <v>118</v>
      </c>
      <c r="D180" s="84">
        <f>D181</f>
        <v>16000</v>
      </c>
      <c r="E180" s="84">
        <f>E181</f>
        <v>6000</v>
      </c>
      <c r="F180" s="84">
        <f>F181</f>
        <v>22000</v>
      </c>
      <c r="G180" s="83">
        <f t="shared" si="30"/>
        <v>137.5</v>
      </c>
    </row>
    <row r="181" spans="1:7" ht="17.25" customHeight="1" x14ac:dyDescent="0.25">
      <c r="A181" s="1"/>
      <c r="B181" s="85">
        <v>323</v>
      </c>
      <c r="C181" s="86" t="s">
        <v>138</v>
      </c>
      <c r="D181" s="87">
        <v>16000</v>
      </c>
      <c r="E181" s="88">
        <v>6000</v>
      </c>
      <c r="F181" s="88">
        <f>SUM(D181,E181)</f>
        <v>22000</v>
      </c>
      <c r="G181" s="83">
        <f t="shared" si="30"/>
        <v>137.5</v>
      </c>
    </row>
    <row r="182" spans="1:7" x14ac:dyDescent="0.25">
      <c r="A182" s="328" t="s">
        <v>188</v>
      </c>
      <c r="B182" s="329"/>
      <c r="C182" s="330"/>
      <c r="D182" s="76">
        <f t="shared" ref="D182:F185" si="31">D183</f>
        <v>25000</v>
      </c>
      <c r="E182" s="76">
        <f t="shared" si="31"/>
        <v>0</v>
      </c>
      <c r="F182" s="76">
        <f t="shared" si="31"/>
        <v>25000</v>
      </c>
      <c r="G182" s="77">
        <f t="shared" si="30"/>
        <v>100</v>
      </c>
    </row>
    <row r="183" spans="1:7" x14ac:dyDescent="0.25">
      <c r="A183" s="327" t="s">
        <v>189</v>
      </c>
      <c r="B183" s="306"/>
      <c r="C183" s="307"/>
      <c r="D183" s="78">
        <f t="shared" si="31"/>
        <v>25000</v>
      </c>
      <c r="E183" s="78">
        <f t="shared" si="31"/>
        <v>0</v>
      </c>
      <c r="F183" s="78">
        <f t="shared" si="31"/>
        <v>25000</v>
      </c>
      <c r="G183" s="79">
        <f t="shared" si="30"/>
        <v>100</v>
      </c>
    </row>
    <row r="184" spans="1:7" x14ac:dyDescent="0.25">
      <c r="A184" s="285" t="s">
        <v>115</v>
      </c>
      <c r="B184" s="285"/>
      <c r="C184" s="286"/>
      <c r="D184" s="80">
        <f t="shared" si="31"/>
        <v>25000</v>
      </c>
      <c r="E184" s="80">
        <f t="shared" si="31"/>
        <v>0</v>
      </c>
      <c r="F184" s="80">
        <f t="shared" si="31"/>
        <v>25000</v>
      </c>
      <c r="G184" s="81">
        <f t="shared" si="30"/>
        <v>100</v>
      </c>
    </row>
    <row r="185" spans="1:7" ht="18" customHeight="1" x14ac:dyDescent="0.25">
      <c r="A185" s="1"/>
      <c r="B185" s="82">
        <v>3</v>
      </c>
      <c r="C185" s="9" t="s">
        <v>117</v>
      </c>
      <c r="D185" s="72">
        <f t="shared" si="31"/>
        <v>25000</v>
      </c>
      <c r="E185" s="72">
        <f t="shared" si="31"/>
        <v>0</v>
      </c>
      <c r="F185" s="72">
        <f t="shared" si="31"/>
        <v>25000</v>
      </c>
      <c r="G185" s="83">
        <f t="shared" si="30"/>
        <v>100</v>
      </c>
    </row>
    <row r="186" spans="1:7" ht="16.5" customHeight="1" x14ac:dyDescent="0.25">
      <c r="A186" s="1"/>
      <c r="B186" s="82">
        <v>32</v>
      </c>
      <c r="C186" s="9" t="s">
        <v>118</v>
      </c>
      <c r="D186" s="84">
        <f>D187</f>
        <v>25000</v>
      </c>
      <c r="E186" s="84">
        <f>E187</f>
        <v>0</v>
      </c>
      <c r="F186" s="84">
        <f>F187</f>
        <v>25000</v>
      </c>
      <c r="G186" s="83">
        <f t="shared" si="30"/>
        <v>100</v>
      </c>
    </row>
    <row r="187" spans="1:7" ht="16.5" customHeight="1" x14ac:dyDescent="0.25">
      <c r="A187" s="1"/>
      <c r="B187" s="85">
        <v>323</v>
      </c>
      <c r="C187" s="86" t="s">
        <v>138</v>
      </c>
      <c r="D187" s="87">
        <v>25000</v>
      </c>
      <c r="E187" s="88">
        <v>0</v>
      </c>
      <c r="F187" s="88">
        <f>SUM(D187,E187)</f>
        <v>25000</v>
      </c>
      <c r="G187" s="83">
        <f t="shared" si="30"/>
        <v>100</v>
      </c>
    </row>
    <row r="188" spans="1:7" x14ac:dyDescent="0.25">
      <c r="A188" s="331" t="s">
        <v>190</v>
      </c>
      <c r="B188" s="331"/>
      <c r="C188" s="332"/>
      <c r="D188" s="74">
        <f>SUM(D189,D204,D213)</f>
        <v>4120000</v>
      </c>
      <c r="E188" s="74">
        <f>SUM(E189,E204,E213)</f>
        <v>-4053787.5</v>
      </c>
      <c r="F188" s="74">
        <f>SUM(F189,F204,F213)</f>
        <v>66212.5</v>
      </c>
      <c r="G188" s="75">
        <f t="shared" si="30"/>
        <v>1.6070995145631066</v>
      </c>
    </row>
    <row r="189" spans="1:7" x14ac:dyDescent="0.25">
      <c r="A189" s="304" t="s">
        <v>191</v>
      </c>
      <c r="B189" s="314"/>
      <c r="C189" s="315"/>
      <c r="D189" s="76">
        <f>D190</f>
        <v>1000000</v>
      </c>
      <c r="E189" s="76">
        <v>-997175</v>
      </c>
      <c r="F189" s="76">
        <f>F190</f>
        <v>2825</v>
      </c>
      <c r="G189" s="77">
        <f t="shared" si="30"/>
        <v>0.28249999999999997</v>
      </c>
    </row>
    <row r="190" spans="1:7" x14ac:dyDescent="0.25">
      <c r="A190" s="306" t="s">
        <v>163</v>
      </c>
      <c r="B190" s="306"/>
      <c r="C190" s="307"/>
      <c r="D190" s="94">
        <f>D197</f>
        <v>1000000</v>
      </c>
      <c r="E190" s="94">
        <v>-997175</v>
      </c>
      <c r="F190" s="94">
        <f>F197</f>
        <v>2825</v>
      </c>
      <c r="G190" s="79">
        <f t="shared" si="30"/>
        <v>0.28249999999999997</v>
      </c>
    </row>
    <row r="191" spans="1:7" x14ac:dyDescent="0.25">
      <c r="A191" s="319" t="s">
        <v>166</v>
      </c>
      <c r="B191" s="320"/>
      <c r="C191" s="321"/>
      <c r="D191" s="80">
        <v>800000</v>
      </c>
      <c r="E191" s="97">
        <v>-800000</v>
      </c>
      <c r="F191" s="97">
        <f t="shared" ref="F191:F196" si="32">SUM(D191,E191)</f>
        <v>0</v>
      </c>
      <c r="G191" s="81">
        <f t="shared" si="30"/>
        <v>0</v>
      </c>
    </row>
    <row r="192" spans="1:7" x14ac:dyDescent="0.25">
      <c r="A192" s="311" t="s">
        <v>129</v>
      </c>
      <c r="B192" s="312"/>
      <c r="C192" s="313"/>
      <c r="D192" s="80">
        <v>51092</v>
      </c>
      <c r="E192" s="97">
        <v>-48267</v>
      </c>
      <c r="F192" s="97">
        <f t="shared" si="32"/>
        <v>2825</v>
      </c>
      <c r="G192" s="81">
        <f t="shared" si="30"/>
        <v>5.5292413685117046</v>
      </c>
    </row>
    <row r="193" spans="1:7" x14ac:dyDescent="0.25">
      <c r="A193" s="312" t="s">
        <v>192</v>
      </c>
      <c r="B193" s="312"/>
      <c r="C193" s="313"/>
      <c r="D193" s="80">
        <v>0</v>
      </c>
      <c r="E193" s="97">
        <v>0</v>
      </c>
      <c r="F193" s="97">
        <f t="shared" si="32"/>
        <v>0</v>
      </c>
      <c r="G193" s="81">
        <v>0</v>
      </c>
    </row>
    <row r="194" spans="1:7" x14ac:dyDescent="0.25">
      <c r="A194" s="285" t="s">
        <v>115</v>
      </c>
      <c r="B194" s="285"/>
      <c r="C194" s="286"/>
      <c r="D194" s="80">
        <v>0</v>
      </c>
      <c r="E194" s="97">
        <v>0</v>
      </c>
      <c r="F194" s="97">
        <f t="shared" si="32"/>
        <v>0</v>
      </c>
      <c r="G194" s="81">
        <v>0</v>
      </c>
    </row>
    <row r="195" spans="1:7" x14ac:dyDescent="0.25">
      <c r="A195" s="287" t="s">
        <v>116</v>
      </c>
      <c r="B195" s="287"/>
      <c r="C195" s="288"/>
      <c r="D195" s="80">
        <v>0</v>
      </c>
      <c r="E195" s="97">
        <v>0</v>
      </c>
      <c r="F195" s="97">
        <f t="shared" si="32"/>
        <v>0</v>
      </c>
      <c r="G195" s="81">
        <v>0</v>
      </c>
    </row>
    <row r="196" spans="1:7" x14ac:dyDescent="0.25">
      <c r="A196" s="311" t="s">
        <v>193</v>
      </c>
      <c r="B196" s="311"/>
      <c r="C196" s="316"/>
      <c r="D196" s="80">
        <v>148908</v>
      </c>
      <c r="E196" s="97">
        <v>-148908</v>
      </c>
      <c r="F196" s="97">
        <f t="shared" si="32"/>
        <v>0</v>
      </c>
      <c r="G196" s="81">
        <f t="shared" si="30"/>
        <v>0</v>
      </c>
    </row>
    <row r="197" spans="1:7" ht="19.5" customHeight="1" x14ac:dyDescent="0.25">
      <c r="A197" s="1"/>
      <c r="B197" s="89">
        <v>4</v>
      </c>
      <c r="C197" s="9" t="s">
        <v>145</v>
      </c>
      <c r="D197" s="98">
        <f>SUM(D198,D200)</f>
        <v>1000000</v>
      </c>
      <c r="E197" s="98">
        <f>SUM(E198,E200)</f>
        <v>-997175</v>
      </c>
      <c r="F197" s="98">
        <f>SUM(F198,F200)</f>
        <v>2825</v>
      </c>
      <c r="G197" s="110">
        <f t="shared" si="30"/>
        <v>0.28249999999999997</v>
      </c>
    </row>
    <row r="198" spans="1:7" ht="17.25" customHeight="1" x14ac:dyDescent="0.25">
      <c r="A198" s="1"/>
      <c r="B198" s="89">
        <v>41</v>
      </c>
      <c r="C198" s="128" t="s">
        <v>92</v>
      </c>
      <c r="D198" s="84">
        <f>SUM(D199:D199)</f>
        <v>0</v>
      </c>
      <c r="E198" s="84">
        <f>SUM(E199:E199)</f>
        <v>0</v>
      </c>
      <c r="F198" s="84">
        <f>SUM(F199:F199)</f>
        <v>0</v>
      </c>
      <c r="G198" s="110">
        <v>0</v>
      </c>
    </row>
    <row r="199" spans="1:7" ht="17.25" customHeight="1" x14ac:dyDescent="0.25">
      <c r="A199" s="1"/>
      <c r="B199" s="129">
        <v>411</v>
      </c>
      <c r="C199" s="109" t="s">
        <v>194</v>
      </c>
      <c r="D199" s="87">
        <v>0</v>
      </c>
      <c r="E199" s="88">
        <v>0</v>
      </c>
      <c r="F199" s="88">
        <f>SUM(D199,E199)</f>
        <v>0</v>
      </c>
      <c r="G199" s="110">
        <v>0</v>
      </c>
    </row>
    <row r="200" spans="1:7" ht="18" customHeight="1" x14ac:dyDescent="0.25">
      <c r="A200" s="1"/>
      <c r="B200" s="89">
        <v>42</v>
      </c>
      <c r="C200" s="9" t="s">
        <v>160</v>
      </c>
      <c r="D200" s="98">
        <f>SUM(D201,D202,D203)</f>
        <v>1000000</v>
      </c>
      <c r="E200" s="98">
        <f>SUM(E201,E202,E203)</f>
        <v>-997175</v>
      </c>
      <c r="F200" s="98">
        <f>SUM(F201,F202,F203)</f>
        <v>2825</v>
      </c>
      <c r="G200" s="110">
        <f t="shared" si="30"/>
        <v>0.28249999999999997</v>
      </c>
    </row>
    <row r="201" spans="1:7" ht="16.5" customHeight="1" x14ac:dyDescent="0.25">
      <c r="A201" s="1"/>
      <c r="B201" s="90">
        <v>421</v>
      </c>
      <c r="C201" s="86" t="s">
        <v>171</v>
      </c>
      <c r="D201" s="87">
        <v>930000</v>
      </c>
      <c r="E201" s="88">
        <v>-930000</v>
      </c>
      <c r="F201" s="88">
        <v>0</v>
      </c>
      <c r="G201" s="110">
        <f t="shared" si="30"/>
        <v>0</v>
      </c>
    </row>
    <row r="202" spans="1:7" ht="18" customHeight="1" x14ac:dyDescent="0.25">
      <c r="A202" s="1"/>
      <c r="B202" s="90">
        <v>426</v>
      </c>
      <c r="C202" s="86" t="s">
        <v>195</v>
      </c>
      <c r="D202" s="87">
        <v>70000</v>
      </c>
      <c r="E202" s="88">
        <v>-70000</v>
      </c>
      <c r="F202" s="88">
        <f>SUM(D202,E202)</f>
        <v>0</v>
      </c>
      <c r="G202" s="110">
        <f t="shared" si="30"/>
        <v>0</v>
      </c>
    </row>
    <row r="203" spans="1:7" ht="16.5" customHeight="1" x14ac:dyDescent="0.25">
      <c r="A203" s="1"/>
      <c r="B203" s="130">
        <v>422</v>
      </c>
      <c r="C203" s="92" t="s">
        <v>197</v>
      </c>
      <c r="D203" s="87">
        <v>0</v>
      </c>
      <c r="E203" s="131">
        <v>2825</v>
      </c>
      <c r="F203" s="88">
        <f>SUM(D203,E203)</f>
        <v>2825</v>
      </c>
      <c r="G203" s="110">
        <v>0</v>
      </c>
    </row>
    <row r="204" spans="1:7" x14ac:dyDescent="0.25">
      <c r="A204" s="304" t="s">
        <v>196</v>
      </c>
      <c r="B204" s="304"/>
      <c r="C204" s="305"/>
      <c r="D204" s="76">
        <f t="shared" ref="D204:F209" si="33">D205</f>
        <v>20000</v>
      </c>
      <c r="E204" s="76">
        <f t="shared" si="33"/>
        <v>37137.5</v>
      </c>
      <c r="F204" s="76">
        <v>57137.5</v>
      </c>
      <c r="G204" s="77">
        <f t="shared" si="30"/>
        <v>285.6875</v>
      </c>
    </row>
    <row r="205" spans="1:7" x14ac:dyDescent="0.25">
      <c r="A205" s="306" t="s">
        <v>163</v>
      </c>
      <c r="B205" s="306"/>
      <c r="C205" s="307"/>
      <c r="D205" s="78">
        <f>D209</f>
        <v>20000</v>
      </c>
      <c r="E205" s="78">
        <v>37137.5</v>
      </c>
      <c r="F205" s="78">
        <v>57137.5</v>
      </c>
      <c r="G205" s="79">
        <f t="shared" si="30"/>
        <v>285.6875</v>
      </c>
    </row>
    <row r="206" spans="1:7" x14ac:dyDescent="0.25">
      <c r="A206" s="285" t="s">
        <v>115</v>
      </c>
      <c r="B206" s="285"/>
      <c r="C206" s="286"/>
      <c r="D206" s="80">
        <v>0</v>
      </c>
      <c r="E206" s="97">
        <v>33270.5</v>
      </c>
      <c r="F206" s="97">
        <f>SUM(D206,E206)</f>
        <v>33270.5</v>
      </c>
      <c r="G206" s="81">
        <v>0</v>
      </c>
    </row>
    <row r="207" spans="1:7" x14ac:dyDescent="0.25">
      <c r="A207" s="311" t="s">
        <v>193</v>
      </c>
      <c r="B207" s="311"/>
      <c r="C207" s="316"/>
      <c r="D207" s="80">
        <v>20000</v>
      </c>
      <c r="E207" s="97">
        <v>3867</v>
      </c>
      <c r="F207" s="97">
        <f>SUM(D207,E207)</f>
        <v>23867</v>
      </c>
      <c r="G207" s="81">
        <f t="shared" ref="G207" si="34">F207/D207*100</f>
        <v>119.33499999999999</v>
      </c>
    </row>
    <row r="208" spans="1:7" x14ac:dyDescent="0.25">
      <c r="A208" s="287" t="s">
        <v>116</v>
      </c>
      <c r="B208" s="287"/>
      <c r="C208" s="288"/>
      <c r="D208" s="80">
        <v>0</v>
      </c>
      <c r="E208" s="97">
        <v>0</v>
      </c>
      <c r="F208" s="97">
        <v>0</v>
      </c>
      <c r="G208" s="81">
        <v>0</v>
      </c>
    </row>
    <row r="209" spans="1:7" ht="16.5" customHeight="1" x14ac:dyDescent="0.25">
      <c r="A209" s="1"/>
      <c r="B209" s="89">
        <v>4</v>
      </c>
      <c r="C209" s="9" t="s">
        <v>145</v>
      </c>
      <c r="D209" s="72">
        <f t="shared" si="33"/>
        <v>20000</v>
      </c>
      <c r="E209" s="72">
        <f t="shared" si="33"/>
        <v>29735</v>
      </c>
      <c r="F209" s="72">
        <f t="shared" si="33"/>
        <v>49735</v>
      </c>
      <c r="G209" s="110">
        <f t="shared" ref="G209:G229" si="35">F209/D209*100</f>
        <v>248.67499999999998</v>
      </c>
    </row>
    <row r="210" spans="1:7" ht="18" customHeight="1" x14ac:dyDescent="0.25">
      <c r="A210" s="1"/>
      <c r="B210" s="89">
        <v>42</v>
      </c>
      <c r="C210" s="9" t="s">
        <v>160</v>
      </c>
      <c r="D210" s="84">
        <f>SUM(D211,D212)</f>
        <v>20000</v>
      </c>
      <c r="E210" s="84">
        <f>SUM(E211,E212)</f>
        <v>29735</v>
      </c>
      <c r="F210" s="84">
        <f>SUM(F211,F212)</f>
        <v>49735</v>
      </c>
      <c r="G210" s="110">
        <f t="shared" si="35"/>
        <v>248.67499999999998</v>
      </c>
    </row>
    <row r="211" spans="1:7" ht="15" customHeight="1" x14ac:dyDescent="0.25">
      <c r="A211" s="1"/>
      <c r="B211" s="90">
        <v>421</v>
      </c>
      <c r="C211" s="86" t="s">
        <v>171</v>
      </c>
      <c r="D211" s="87">
        <v>20000</v>
      </c>
      <c r="E211" s="88">
        <v>0</v>
      </c>
      <c r="F211" s="88">
        <f>SUM(D211,E211)</f>
        <v>20000</v>
      </c>
      <c r="G211" s="110">
        <f t="shared" si="35"/>
        <v>100</v>
      </c>
    </row>
    <row r="212" spans="1:7" ht="17.25" customHeight="1" x14ac:dyDescent="0.25">
      <c r="A212" s="1"/>
      <c r="B212" s="90">
        <v>422</v>
      </c>
      <c r="C212" s="86" t="s">
        <v>197</v>
      </c>
      <c r="D212" s="87">
        <v>0</v>
      </c>
      <c r="E212" s="88">
        <v>29735</v>
      </c>
      <c r="F212" s="88">
        <f>SUM(D212,E212)</f>
        <v>29735</v>
      </c>
      <c r="G212" s="110">
        <v>0</v>
      </c>
    </row>
    <row r="213" spans="1:7" x14ac:dyDescent="0.25">
      <c r="A213" s="309" t="s">
        <v>198</v>
      </c>
      <c r="B213" s="309"/>
      <c r="C213" s="310"/>
      <c r="D213" s="76">
        <f>D214</f>
        <v>3100000</v>
      </c>
      <c r="E213" s="76">
        <f>E214</f>
        <v>-3093750</v>
      </c>
      <c r="F213" s="76">
        <f>F214</f>
        <v>6250</v>
      </c>
      <c r="G213" s="77">
        <f t="shared" si="35"/>
        <v>0.20161290322580644</v>
      </c>
    </row>
    <row r="214" spans="1:7" x14ac:dyDescent="0.25">
      <c r="A214" s="306" t="s">
        <v>163</v>
      </c>
      <c r="B214" s="306"/>
      <c r="C214" s="307"/>
      <c r="D214" s="78">
        <f>SUM(D220,D223)</f>
        <v>3100000</v>
      </c>
      <c r="E214" s="78">
        <f>SUM(E220,E223)</f>
        <v>-3093750</v>
      </c>
      <c r="F214" s="78">
        <f>SUM(F220,F223)</f>
        <v>6250</v>
      </c>
      <c r="G214" s="79">
        <f t="shared" si="35"/>
        <v>0.20161290322580644</v>
      </c>
    </row>
    <row r="215" spans="1:7" x14ac:dyDescent="0.25">
      <c r="A215" s="333" t="s">
        <v>115</v>
      </c>
      <c r="B215" s="333"/>
      <c r="C215" s="334"/>
      <c r="D215" s="80">
        <v>89500</v>
      </c>
      <c r="E215" s="97">
        <v>-89500</v>
      </c>
      <c r="F215" s="97">
        <f>SUM(D215,E215)</f>
        <v>0</v>
      </c>
      <c r="G215" s="81">
        <f t="shared" si="35"/>
        <v>0</v>
      </c>
    </row>
    <row r="216" spans="1:7" x14ac:dyDescent="0.25">
      <c r="A216" s="319" t="s">
        <v>166</v>
      </c>
      <c r="B216" s="320"/>
      <c r="C216" s="321"/>
      <c r="D216" s="80">
        <v>3000000</v>
      </c>
      <c r="E216" s="97">
        <v>-3000000</v>
      </c>
      <c r="F216" s="97">
        <f>SUM(D216,E216)</f>
        <v>0</v>
      </c>
      <c r="G216" s="81">
        <f t="shared" si="35"/>
        <v>0</v>
      </c>
    </row>
    <row r="217" spans="1:7" x14ac:dyDescent="0.25">
      <c r="A217" s="312" t="s">
        <v>199</v>
      </c>
      <c r="B217" s="312"/>
      <c r="C217" s="313"/>
      <c r="D217" s="80">
        <v>0</v>
      </c>
      <c r="E217" s="97">
        <v>0</v>
      </c>
      <c r="F217" s="97">
        <f>SUM(D217,E217)</f>
        <v>0</v>
      </c>
      <c r="G217" s="81">
        <v>0</v>
      </c>
    </row>
    <row r="218" spans="1:7" x14ac:dyDescent="0.25">
      <c r="A218" s="312" t="s">
        <v>192</v>
      </c>
      <c r="B218" s="312"/>
      <c r="C218" s="313"/>
      <c r="D218" s="80">
        <v>9000</v>
      </c>
      <c r="E218" s="97">
        <v>-4250</v>
      </c>
      <c r="F218" s="97">
        <f>SUM(D218,E218)</f>
        <v>4750</v>
      </c>
      <c r="G218" s="81">
        <f t="shared" si="35"/>
        <v>52.777777777777779</v>
      </c>
    </row>
    <row r="219" spans="1:7" x14ac:dyDescent="0.25">
      <c r="A219" s="312" t="s">
        <v>200</v>
      </c>
      <c r="B219" s="312"/>
      <c r="C219" s="313"/>
      <c r="D219" s="80">
        <v>1500</v>
      </c>
      <c r="E219" s="97">
        <v>0</v>
      </c>
      <c r="F219" s="97">
        <f>SUM(D219,E219)</f>
        <v>1500</v>
      </c>
      <c r="G219" s="81">
        <f t="shared" si="35"/>
        <v>100</v>
      </c>
    </row>
    <row r="220" spans="1:7" ht="16.5" customHeight="1" x14ac:dyDescent="0.25">
      <c r="A220" s="132"/>
      <c r="B220" s="82">
        <v>3</v>
      </c>
      <c r="C220" s="9" t="s">
        <v>117</v>
      </c>
      <c r="D220" s="72">
        <f t="shared" ref="D220:F221" si="36">D221</f>
        <v>100000</v>
      </c>
      <c r="E220" s="72">
        <f t="shared" si="36"/>
        <v>-100000</v>
      </c>
      <c r="F220" s="72">
        <f t="shared" si="36"/>
        <v>0</v>
      </c>
      <c r="G220" s="110">
        <f t="shared" si="35"/>
        <v>0</v>
      </c>
    </row>
    <row r="221" spans="1:7" ht="16.5" customHeight="1" x14ac:dyDescent="0.25">
      <c r="A221" s="132"/>
      <c r="B221" s="82">
        <v>32</v>
      </c>
      <c r="C221" s="9" t="s">
        <v>118</v>
      </c>
      <c r="D221" s="72">
        <f t="shared" si="36"/>
        <v>100000</v>
      </c>
      <c r="E221" s="72">
        <f t="shared" si="36"/>
        <v>-100000</v>
      </c>
      <c r="F221" s="72">
        <f t="shared" si="36"/>
        <v>0</v>
      </c>
      <c r="G221" s="110">
        <f t="shared" si="35"/>
        <v>0</v>
      </c>
    </row>
    <row r="222" spans="1:7" ht="18" customHeight="1" x14ac:dyDescent="0.25">
      <c r="A222" s="132"/>
      <c r="B222" s="85">
        <v>323</v>
      </c>
      <c r="C222" s="86" t="s">
        <v>201</v>
      </c>
      <c r="D222" s="111">
        <v>100000</v>
      </c>
      <c r="E222" s="133">
        <v>-100000</v>
      </c>
      <c r="F222" s="88">
        <f>SUM(D222,E222)</f>
        <v>0</v>
      </c>
      <c r="G222" s="110">
        <f t="shared" si="35"/>
        <v>0</v>
      </c>
    </row>
    <row r="223" spans="1:7" ht="16.5" customHeight="1" x14ac:dyDescent="0.25">
      <c r="A223" s="1"/>
      <c r="B223" s="134">
        <v>4</v>
      </c>
      <c r="C223" s="100" t="s">
        <v>202</v>
      </c>
      <c r="D223" s="98">
        <f>D224</f>
        <v>3000000</v>
      </c>
      <c r="E223" s="98">
        <f>E224</f>
        <v>-2993750</v>
      </c>
      <c r="F223" s="98">
        <f>F224</f>
        <v>6250</v>
      </c>
      <c r="G223" s="110">
        <f t="shared" si="35"/>
        <v>0.20833333333333334</v>
      </c>
    </row>
    <row r="224" spans="1:7" ht="20.25" customHeight="1" x14ac:dyDescent="0.25">
      <c r="A224" s="1"/>
      <c r="B224" s="134">
        <v>42</v>
      </c>
      <c r="C224" s="9" t="s">
        <v>160</v>
      </c>
      <c r="D224" s="98">
        <f>SUM(D225,D226)</f>
        <v>3000000</v>
      </c>
      <c r="E224" s="98">
        <f>SUM(E225,E226)</f>
        <v>-2993750</v>
      </c>
      <c r="F224" s="98">
        <f>SUM(F225,F226)</f>
        <v>6250</v>
      </c>
      <c r="G224" s="110">
        <f t="shared" si="35"/>
        <v>0.20833333333333334</v>
      </c>
    </row>
    <row r="225" spans="1:7" ht="18.75" customHeight="1" x14ac:dyDescent="0.25">
      <c r="A225" s="1"/>
      <c r="B225" s="135">
        <v>421</v>
      </c>
      <c r="C225" s="86" t="s">
        <v>171</v>
      </c>
      <c r="D225" s="87">
        <v>3000000</v>
      </c>
      <c r="E225" s="88">
        <v>-3000000</v>
      </c>
      <c r="F225" s="88">
        <f>SUM(D225,E225)</f>
        <v>0</v>
      </c>
      <c r="G225" s="110">
        <f t="shared" si="35"/>
        <v>0</v>
      </c>
    </row>
    <row r="226" spans="1:7" ht="19.5" customHeight="1" x14ac:dyDescent="0.25">
      <c r="A226" s="1"/>
      <c r="B226" s="130">
        <v>426</v>
      </c>
      <c r="C226" s="86" t="s">
        <v>195</v>
      </c>
      <c r="D226" s="87">
        <v>0</v>
      </c>
      <c r="E226" s="88">
        <v>6250</v>
      </c>
      <c r="F226" s="88">
        <f>SUM(D226,E226)</f>
        <v>6250</v>
      </c>
      <c r="G226" s="110">
        <v>0</v>
      </c>
    </row>
    <row r="227" spans="1:7" x14ac:dyDescent="0.25">
      <c r="A227" s="302" t="s">
        <v>203</v>
      </c>
      <c r="B227" s="302"/>
      <c r="C227" s="303"/>
      <c r="D227" s="74">
        <f>SUM(D228,D238)</f>
        <v>631092</v>
      </c>
      <c r="E227" s="74">
        <f>SUM(E228,E238)</f>
        <v>591133</v>
      </c>
      <c r="F227" s="74">
        <f>SUM(F228,F238)</f>
        <v>1222225</v>
      </c>
      <c r="G227" s="75">
        <f t="shared" si="35"/>
        <v>193.66827657457233</v>
      </c>
    </row>
    <row r="228" spans="1:7" x14ac:dyDescent="0.25">
      <c r="A228" s="281" t="s">
        <v>204</v>
      </c>
      <c r="B228" s="281"/>
      <c r="C228" s="282"/>
      <c r="D228" s="136">
        <f>D229</f>
        <v>500000</v>
      </c>
      <c r="E228" s="136">
        <f>E229</f>
        <v>0</v>
      </c>
      <c r="F228" s="136">
        <f>F229</f>
        <v>500000</v>
      </c>
      <c r="G228" s="77">
        <f t="shared" si="35"/>
        <v>100</v>
      </c>
    </row>
    <row r="229" spans="1:7" x14ac:dyDescent="0.25">
      <c r="A229" s="322" t="s">
        <v>163</v>
      </c>
      <c r="B229" s="306"/>
      <c r="C229" s="307"/>
      <c r="D229" s="78">
        <f>D235</f>
        <v>500000</v>
      </c>
      <c r="E229" s="78">
        <f>E235</f>
        <v>0</v>
      </c>
      <c r="F229" s="78">
        <f>F235</f>
        <v>500000</v>
      </c>
      <c r="G229" s="79">
        <f t="shared" si="35"/>
        <v>100</v>
      </c>
    </row>
    <row r="230" spans="1:7" x14ac:dyDescent="0.25">
      <c r="A230" s="319" t="s">
        <v>205</v>
      </c>
      <c r="B230" s="320"/>
      <c r="C230" s="321"/>
      <c r="D230" s="80">
        <v>0</v>
      </c>
      <c r="E230" s="97">
        <v>0</v>
      </c>
      <c r="F230" s="97">
        <f>SUM(D230,E230)</f>
        <v>0</v>
      </c>
      <c r="G230" s="81">
        <v>0</v>
      </c>
    </row>
    <row r="231" spans="1:7" x14ac:dyDescent="0.25">
      <c r="A231" s="311" t="s">
        <v>129</v>
      </c>
      <c r="B231" s="312"/>
      <c r="C231" s="313"/>
      <c r="D231" s="80">
        <v>0</v>
      </c>
      <c r="E231" s="97">
        <v>0</v>
      </c>
      <c r="F231" s="97">
        <f>SUM(D231,E231)</f>
        <v>0</v>
      </c>
      <c r="G231" s="81">
        <v>0</v>
      </c>
    </row>
    <row r="232" spans="1:7" x14ac:dyDescent="0.25">
      <c r="A232" s="312" t="s">
        <v>199</v>
      </c>
      <c r="B232" s="312"/>
      <c r="C232" s="313"/>
      <c r="D232" s="80">
        <v>0</v>
      </c>
      <c r="E232" s="97">
        <v>0</v>
      </c>
      <c r="F232" s="97">
        <f>SUM(D232,E232)</f>
        <v>0</v>
      </c>
      <c r="G232" s="81">
        <v>0</v>
      </c>
    </row>
    <row r="233" spans="1:7" x14ac:dyDescent="0.25">
      <c r="A233" s="335" t="s">
        <v>206</v>
      </c>
      <c r="B233" s="335"/>
      <c r="C233" s="336"/>
      <c r="D233" s="80">
        <v>100000</v>
      </c>
      <c r="E233" s="97">
        <v>0</v>
      </c>
      <c r="F233" s="97">
        <f>SUM(D233,E233)</f>
        <v>100000</v>
      </c>
      <c r="G233" s="81">
        <f t="shared" ref="G233:G234" si="37">F233/D233*100</f>
        <v>100</v>
      </c>
    </row>
    <row r="234" spans="1:7" x14ac:dyDescent="0.25">
      <c r="A234" s="311" t="s">
        <v>207</v>
      </c>
      <c r="B234" s="312"/>
      <c r="C234" s="313"/>
      <c r="D234" s="80">
        <v>400000</v>
      </c>
      <c r="E234" s="97">
        <v>0</v>
      </c>
      <c r="F234" s="97">
        <f>SUM(D234,E234)</f>
        <v>400000</v>
      </c>
      <c r="G234" s="81">
        <f t="shared" si="37"/>
        <v>100</v>
      </c>
    </row>
    <row r="235" spans="1:7" ht="17.25" customHeight="1" x14ac:dyDescent="0.25">
      <c r="A235" s="1"/>
      <c r="B235" s="89">
        <v>4</v>
      </c>
      <c r="C235" s="9" t="s">
        <v>145</v>
      </c>
      <c r="D235" s="98">
        <f>D236</f>
        <v>500000</v>
      </c>
      <c r="E235" s="98">
        <f>E236</f>
        <v>0</v>
      </c>
      <c r="F235" s="98">
        <f>F236</f>
        <v>500000</v>
      </c>
      <c r="G235" s="83">
        <f>F235/D235*100</f>
        <v>100</v>
      </c>
    </row>
    <row r="236" spans="1:7" ht="18.75" customHeight="1" x14ac:dyDescent="0.25">
      <c r="A236" s="1"/>
      <c r="B236" s="89">
        <v>42</v>
      </c>
      <c r="C236" s="9" t="s">
        <v>160</v>
      </c>
      <c r="D236" s="84">
        <f>SUM(D237:D237)</f>
        <v>500000</v>
      </c>
      <c r="E236" s="84">
        <f>SUM(E237:E237)</f>
        <v>0</v>
      </c>
      <c r="F236" s="84">
        <f>SUM(F237:F237)</f>
        <v>500000</v>
      </c>
      <c r="G236" s="83">
        <f>F236/D236*100</f>
        <v>100</v>
      </c>
    </row>
    <row r="237" spans="1:7" ht="15.75" customHeight="1" x14ac:dyDescent="0.25">
      <c r="A237" s="1"/>
      <c r="B237" s="90">
        <v>421</v>
      </c>
      <c r="C237" s="86" t="s">
        <v>171</v>
      </c>
      <c r="D237" s="87">
        <v>500000</v>
      </c>
      <c r="E237" s="88">
        <v>0</v>
      </c>
      <c r="F237" s="88">
        <f>SUM(D237,E237)</f>
        <v>500000</v>
      </c>
      <c r="G237" s="83">
        <f>F237/D237*100</f>
        <v>100</v>
      </c>
    </row>
    <row r="238" spans="1:7" x14ac:dyDescent="0.25">
      <c r="A238" s="309" t="s">
        <v>208</v>
      </c>
      <c r="B238" s="309"/>
      <c r="C238" s="310"/>
      <c r="D238" s="76">
        <f>D239</f>
        <v>131092</v>
      </c>
      <c r="E238" s="76">
        <f>E239</f>
        <v>591133</v>
      </c>
      <c r="F238" s="76">
        <f>F239</f>
        <v>722225</v>
      </c>
      <c r="G238" s="77">
        <f>F238/D238*100</f>
        <v>550.92988130473259</v>
      </c>
    </row>
    <row r="239" spans="1:7" x14ac:dyDescent="0.25">
      <c r="A239" s="306" t="s">
        <v>163</v>
      </c>
      <c r="B239" s="306"/>
      <c r="C239" s="307"/>
      <c r="D239" s="78">
        <f>SUM(D244,D247)</f>
        <v>131092</v>
      </c>
      <c r="E239" s="78">
        <f>SUM(E244,E247)</f>
        <v>591133</v>
      </c>
      <c r="F239" s="78">
        <f>SUM(F244,F247)</f>
        <v>722225</v>
      </c>
      <c r="G239" s="79">
        <f>F239/D239*100</f>
        <v>550.92988130473259</v>
      </c>
    </row>
    <row r="240" spans="1:7" x14ac:dyDescent="0.25">
      <c r="A240" s="319" t="s">
        <v>166</v>
      </c>
      <c r="B240" s="320"/>
      <c r="C240" s="321"/>
      <c r="D240" s="80">
        <v>0</v>
      </c>
      <c r="E240" s="97">
        <v>375000</v>
      </c>
      <c r="F240" s="97">
        <f>SUM(D240,E240)</f>
        <v>375000</v>
      </c>
      <c r="G240" s="81">
        <v>0</v>
      </c>
    </row>
    <row r="241" spans="1:7" x14ac:dyDescent="0.25">
      <c r="A241" s="285" t="s">
        <v>209</v>
      </c>
      <c r="B241" s="285"/>
      <c r="C241" s="286"/>
      <c r="D241" s="80">
        <v>0</v>
      </c>
      <c r="E241" s="97">
        <v>0</v>
      </c>
      <c r="F241" s="97">
        <f>SUM(D241,E241)</f>
        <v>0</v>
      </c>
      <c r="G241" s="81">
        <v>0</v>
      </c>
    </row>
    <row r="242" spans="1:7" x14ac:dyDescent="0.25">
      <c r="A242" s="311" t="s">
        <v>129</v>
      </c>
      <c r="B242" s="312"/>
      <c r="C242" s="313"/>
      <c r="D242" s="80">
        <v>0</v>
      </c>
      <c r="E242" s="97">
        <v>216133</v>
      </c>
      <c r="F242" s="97">
        <f>SUM(D242,E242)</f>
        <v>216133</v>
      </c>
      <c r="G242" s="81">
        <v>0</v>
      </c>
    </row>
    <row r="243" spans="1:7" x14ac:dyDescent="0.25">
      <c r="A243" s="312" t="s">
        <v>199</v>
      </c>
      <c r="B243" s="312"/>
      <c r="C243" s="313"/>
      <c r="D243" s="80">
        <v>131092</v>
      </c>
      <c r="E243" s="97">
        <v>0</v>
      </c>
      <c r="F243" s="97">
        <f>SUM(D243,E243)</f>
        <v>131092</v>
      </c>
      <c r="G243" s="81">
        <f t="shared" ref="G243:G249" si="38">F243/D243*100</f>
        <v>100</v>
      </c>
    </row>
    <row r="244" spans="1:7" ht="15" customHeight="1" x14ac:dyDescent="0.25">
      <c r="A244" s="27"/>
      <c r="B244" s="99">
        <v>3</v>
      </c>
      <c r="C244" s="100" t="s">
        <v>210</v>
      </c>
      <c r="D244" s="72">
        <f t="shared" ref="D244:F245" si="39">D245</f>
        <v>81092</v>
      </c>
      <c r="E244" s="72">
        <f t="shared" si="39"/>
        <v>0</v>
      </c>
      <c r="F244" s="72">
        <f t="shared" si="39"/>
        <v>81092</v>
      </c>
      <c r="G244" s="83">
        <f t="shared" si="38"/>
        <v>100</v>
      </c>
    </row>
    <row r="245" spans="1:7" ht="15" customHeight="1" x14ac:dyDescent="0.25">
      <c r="A245" s="27"/>
      <c r="B245" s="99">
        <v>38</v>
      </c>
      <c r="C245" s="100" t="s">
        <v>211</v>
      </c>
      <c r="D245" s="84">
        <f t="shared" si="39"/>
        <v>81092</v>
      </c>
      <c r="E245" s="84">
        <f t="shared" si="39"/>
        <v>0</v>
      </c>
      <c r="F245" s="84">
        <f t="shared" si="39"/>
        <v>81092</v>
      </c>
      <c r="G245" s="83">
        <f t="shared" si="38"/>
        <v>100</v>
      </c>
    </row>
    <row r="246" spans="1:7" ht="17.25" customHeight="1" x14ac:dyDescent="0.25">
      <c r="A246" s="27"/>
      <c r="B246" s="108">
        <v>386</v>
      </c>
      <c r="C246" s="101" t="s">
        <v>89</v>
      </c>
      <c r="D246" s="111">
        <v>81092</v>
      </c>
      <c r="E246" s="133"/>
      <c r="F246" s="88">
        <f>SUM(D246,E246)</f>
        <v>81092</v>
      </c>
      <c r="G246" s="83">
        <f t="shared" si="38"/>
        <v>100</v>
      </c>
    </row>
    <row r="247" spans="1:7" ht="16.5" customHeight="1" x14ac:dyDescent="0.25">
      <c r="A247" s="1"/>
      <c r="B247" s="89">
        <v>4</v>
      </c>
      <c r="C247" s="9" t="s">
        <v>145</v>
      </c>
      <c r="D247" s="98">
        <f>D248</f>
        <v>50000</v>
      </c>
      <c r="E247" s="98">
        <f>E248</f>
        <v>591133</v>
      </c>
      <c r="F247" s="98">
        <f>F248</f>
        <v>641133</v>
      </c>
      <c r="G247" s="83">
        <f t="shared" si="38"/>
        <v>1282.2660000000001</v>
      </c>
    </row>
    <row r="248" spans="1:7" ht="16.5" customHeight="1" x14ac:dyDescent="0.25">
      <c r="A248" s="1"/>
      <c r="B248" s="89">
        <v>42</v>
      </c>
      <c r="C248" s="9" t="s">
        <v>160</v>
      </c>
      <c r="D248" s="84">
        <f>SUM(D249:D249)</f>
        <v>50000</v>
      </c>
      <c r="E248" s="84">
        <f>SUM(E249:E249)</f>
        <v>591133</v>
      </c>
      <c r="F248" s="84">
        <f>SUM(F249:F249)</f>
        <v>641133</v>
      </c>
      <c r="G248" s="83">
        <f t="shared" si="38"/>
        <v>1282.2660000000001</v>
      </c>
    </row>
    <row r="249" spans="1:7" ht="15" customHeight="1" x14ac:dyDescent="0.25">
      <c r="A249" s="1"/>
      <c r="B249" s="90">
        <v>421</v>
      </c>
      <c r="C249" s="86" t="s">
        <v>171</v>
      </c>
      <c r="D249" s="87">
        <v>50000</v>
      </c>
      <c r="E249" s="88">
        <v>591133</v>
      </c>
      <c r="F249" s="88">
        <f>SUM(D249,E249)</f>
        <v>641133</v>
      </c>
      <c r="G249" s="83">
        <f t="shared" si="38"/>
        <v>1282.2660000000001</v>
      </c>
    </row>
    <row r="250" spans="1:7" x14ac:dyDescent="0.25">
      <c r="A250" s="331" t="s">
        <v>212</v>
      </c>
      <c r="B250" s="331"/>
      <c r="C250" s="332"/>
      <c r="D250" s="137">
        <f t="shared" ref="D250:F251" si="40">D251</f>
        <v>0</v>
      </c>
      <c r="E250" s="138">
        <f t="shared" si="40"/>
        <v>0</v>
      </c>
      <c r="F250" s="138">
        <f t="shared" si="40"/>
        <v>0</v>
      </c>
      <c r="G250" s="75">
        <v>0</v>
      </c>
    </row>
    <row r="251" spans="1:7" x14ac:dyDescent="0.25">
      <c r="A251" s="309" t="s">
        <v>213</v>
      </c>
      <c r="B251" s="309"/>
      <c r="C251" s="310"/>
      <c r="D251" s="139">
        <f t="shared" si="40"/>
        <v>0</v>
      </c>
      <c r="E251" s="117">
        <f t="shared" si="40"/>
        <v>0</v>
      </c>
      <c r="F251" s="117">
        <f t="shared" si="40"/>
        <v>0</v>
      </c>
      <c r="G251" s="77">
        <v>0</v>
      </c>
    </row>
    <row r="252" spans="1:7" x14ac:dyDescent="0.25">
      <c r="A252" s="339" t="s">
        <v>214</v>
      </c>
      <c r="B252" s="339"/>
      <c r="C252" s="340"/>
      <c r="D252" s="140">
        <f>SUM(D253,D254)</f>
        <v>0</v>
      </c>
      <c r="E252" s="119">
        <f>SUM(E253,E254)</f>
        <v>0</v>
      </c>
      <c r="F252" s="119">
        <f>SUM(F253,F254)</f>
        <v>0</v>
      </c>
      <c r="G252" s="79">
        <v>0</v>
      </c>
    </row>
    <row r="253" spans="1:7" x14ac:dyDescent="0.25">
      <c r="A253" s="285" t="s">
        <v>209</v>
      </c>
      <c r="B253" s="285"/>
      <c r="C253" s="286"/>
      <c r="D253" s="80">
        <v>0</v>
      </c>
      <c r="E253" s="80">
        <v>0</v>
      </c>
      <c r="F253" s="97">
        <f>SUM(D253,E253)</f>
        <v>0</v>
      </c>
      <c r="G253" s="81">
        <v>0</v>
      </c>
    </row>
    <row r="254" spans="1:7" x14ac:dyDescent="0.25">
      <c r="A254" s="311" t="s">
        <v>215</v>
      </c>
      <c r="B254" s="312"/>
      <c r="C254" s="313"/>
      <c r="D254" s="80">
        <v>0</v>
      </c>
      <c r="E254" s="97">
        <v>0</v>
      </c>
      <c r="F254" s="97">
        <f>SUM(D254,E254)</f>
        <v>0</v>
      </c>
      <c r="G254" s="81">
        <v>0</v>
      </c>
    </row>
    <row r="255" spans="1:7" ht="18" customHeight="1" x14ac:dyDescent="0.25">
      <c r="A255" s="1"/>
      <c r="B255" s="82">
        <v>4</v>
      </c>
      <c r="C255" s="9" t="s">
        <v>145</v>
      </c>
      <c r="D255" s="98">
        <f>D256</f>
        <v>0</v>
      </c>
      <c r="E255" s="98">
        <f>E256</f>
        <v>0</v>
      </c>
      <c r="F255" s="98">
        <f>F256</f>
        <v>0</v>
      </c>
      <c r="G255" s="83">
        <v>0</v>
      </c>
    </row>
    <row r="256" spans="1:7" ht="17.25" customHeight="1" x14ac:dyDescent="0.25">
      <c r="A256" s="1"/>
      <c r="B256" s="82">
        <v>42</v>
      </c>
      <c r="C256" s="9" t="s">
        <v>216</v>
      </c>
      <c r="D256" s="84">
        <f>SUM(D257:D257)</f>
        <v>0</v>
      </c>
      <c r="E256" s="84">
        <f>SUM(E257:E257)</f>
        <v>0</v>
      </c>
      <c r="F256" s="84">
        <f>SUM(F257:F257)</f>
        <v>0</v>
      </c>
      <c r="G256" s="83">
        <v>0</v>
      </c>
    </row>
    <row r="257" spans="1:7" ht="17.25" customHeight="1" x14ac:dyDescent="0.25">
      <c r="A257" s="1"/>
      <c r="B257" s="85">
        <v>422</v>
      </c>
      <c r="C257" s="86" t="s">
        <v>217</v>
      </c>
      <c r="D257" s="141">
        <v>0</v>
      </c>
      <c r="E257" s="142">
        <v>0</v>
      </c>
      <c r="F257" s="88">
        <f>SUM(D257,E257)</f>
        <v>0</v>
      </c>
      <c r="G257" s="83">
        <v>0</v>
      </c>
    </row>
    <row r="258" spans="1:7" ht="17.25" customHeight="1" x14ac:dyDescent="0.25">
      <c r="A258" s="1"/>
      <c r="B258" s="143">
        <v>3</v>
      </c>
      <c r="C258" s="86" t="s">
        <v>117</v>
      </c>
      <c r="D258" s="144">
        <f>SUM(D259,D261)</f>
        <v>0</v>
      </c>
      <c r="E258" s="144">
        <f>SUM(E259,E261)</f>
        <v>0</v>
      </c>
      <c r="F258" s="144">
        <f>SUM(F259,F261)</f>
        <v>0</v>
      </c>
      <c r="G258" s="83">
        <v>0</v>
      </c>
    </row>
    <row r="259" spans="1:7" ht="18" customHeight="1" x14ac:dyDescent="0.25">
      <c r="A259" s="1"/>
      <c r="B259" s="143">
        <v>36</v>
      </c>
      <c r="C259" s="9" t="s">
        <v>153</v>
      </c>
      <c r="D259" s="84">
        <f>SUM(D260:D260)</f>
        <v>0</v>
      </c>
      <c r="E259" s="84">
        <f>SUM(E260:E260)</f>
        <v>0</v>
      </c>
      <c r="F259" s="84">
        <f>SUM(F260:F260)</f>
        <v>0</v>
      </c>
      <c r="G259" s="83">
        <v>0</v>
      </c>
    </row>
    <row r="260" spans="1:7" ht="15.75" customHeight="1" x14ac:dyDescent="0.25">
      <c r="A260" s="1"/>
      <c r="B260" s="114">
        <v>363</v>
      </c>
      <c r="C260" s="145" t="s">
        <v>143</v>
      </c>
      <c r="D260" s="87">
        <v>0</v>
      </c>
      <c r="E260" s="88">
        <v>0</v>
      </c>
      <c r="F260" s="88">
        <f>SUM(D260,E260)</f>
        <v>0</v>
      </c>
      <c r="G260" s="83">
        <v>0</v>
      </c>
    </row>
    <row r="261" spans="1:7" ht="16.5" customHeight="1" x14ac:dyDescent="0.25">
      <c r="A261" s="1"/>
      <c r="B261" s="143">
        <v>38</v>
      </c>
      <c r="C261" s="146" t="s">
        <v>211</v>
      </c>
      <c r="D261" s="84">
        <f>SUM(D262:D262)</f>
        <v>0</v>
      </c>
      <c r="E261" s="84">
        <f>SUM(E262:E262)</f>
        <v>0</v>
      </c>
      <c r="F261" s="84">
        <f>SUM(F262:F262)</f>
        <v>0</v>
      </c>
      <c r="G261" s="83">
        <v>0</v>
      </c>
    </row>
    <row r="262" spans="1:7" ht="17.25" customHeight="1" x14ac:dyDescent="0.25">
      <c r="A262" s="1"/>
      <c r="B262" s="114">
        <v>386</v>
      </c>
      <c r="C262" s="145" t="s">
        <v>89</v>
      </c>
      <c r="D262" s="87">
        <v>0</v>
      </c>
      <c r="E262" s="88">
        <v>0</v>
      </c>
      <c r="F262" s="88">
        <f>SUM(D262,E262)</f>
        <v>0</v>
      </c>
      <c r="G262" s="83">
        <v>0</v>
      </c>
    </row>
    <row r="263" spans="1:7" x14ac:dyDescent="0.25">
      <c r="A263" s="1"/>
      <c r="B263" s="337" t="s">
        <v>218</v>
      </c>
      <c r="C263" s="338"/>
      <c r="D263" s="147">
        <f>SUM(D264,D272)</f>
        <v>1240000</v>
      </c>
      <c r="E263" s="147">
        <f>SUM(E264,E272)</f>
        <v>-500000</v>
      </c>
      <c r="F263" s="147">
        <f>SUM(F264,F272)</f>
        <v>740000</v>
      </c>
      <c r="G263" s="83">
        <f t="shared" ref="G263:G266" si="41">F263/D263*100</f>
        <v>59.677419354838712</v>
      </c>
    </row>
    <row r="264" spans="1:7" x14ac:dyDescent="0.25">
      <c r="A264" s="302" t="s">
        <v>219</v>
      </c>
      <c r="B264" s="302"/>
      <c r="C264" s="303"/>
      <c r="D264" s="74">
        <f t="shared" ref="D264:F269" si="42">D265</f>
        <v>500000</v>
      </c>
      <c r="E264" s="74">
        <f t="shared" si="42"/>
        <v>-500000</v>
      </c>
      <c r="F264" s="74">
        <f t="shared" si="42"/>
        <v>0</v>
      </c>
      <c r="G264" s="75">
        <f t="shared" si="41"/>
        <v>0</v>
      </c>
    </row>
    <row r="265" spans="1:7" x14ac:dyDescent="0.25">
      <c r="A265" s="309" t="s">
        <v>220</v>
      </c>
      <c r="B265" s="309"/>
      <c r="C265" s="310"/>
      <c r="D265" s="136">
        <f t="shared" si="42"/>
        <v>500000</v>
      </c>
      <c r="E265" s="136">
        <f t="shared" si="42"/>
        <v>-500000</v>
      </c>
      <c r="F265" s="136">
        <f t="shared" si="42"/>
        <v>0</v>
      </c>
      <c r="G265" s="77">
        <f t="shared" si="41"/>
        <v>0</v>
      </c>
    </row>
    <row r="266" spans="1:7" x14ac:dyDescent="0.25">
      <c r="A266" s="317" t="s">
        <v>163</v>
      </c>
      <c r="B266" s="317"/>
      <c r="C266" s="318"/>
      <c r="D266" s="78">
        <f>D269</f>
        <v>500000</v>
      </c>
      <c r="E266" s="78">
        <f>E269</f>
        <v>-500000</v>
      </c>
      <c r="F266" s="78">
        <f>F269</f>
        <v>0</v>
      </c>
      <c r="G266" s="79">
        <f t="shared" si="41"/>
        <v>0</v>
      </c>
    </row>
    <row r="267" spans="1:7" x14ac:dyDescent="0.25">
      <c r="A267" s="311" t="s">
        <v>129</v>
      </c>
      <c r="B267" s="312"/>
      <c r="C267" s="313"/>
      <c r="D267" s="80">
        <v>0</v>
      </c>
      <c r="E267" s="97">
        <v>0</v>
      </c>
      <c r="F267" s="97">
        <f>SUM(D267,E267)</f>
        <v>0</v>
      </c>
      <c r="G267" s="81">
        <v>0</v>
      </c>
    </row>
    <row r="268" spans="1:7" x14ac:dyDescent="0.25">
      <c r="A268" s="319" t="s">
        <v>166</v>
      </c>
      <c r="B268" s="320"/>
      <c r="C268" s="321"/>
      <c r="D268" s="80">
        <v>500000</v>
      </c>
      <c r="E268" s="97">
        <v>-500000</v>
      </c>
      <c r="F268" s="97">
        <f>SUM(D268,E268)</f>
        <v>0</v>
      </c>
      <c r="G268" s="81">
        <f t="shared" ref="G268:G275" si="43">F268/D268*100</f>
        <v>0</v>
      </c>
    </row>
    <row r="269" spans="1:7" ht="16.5" customHeight="1" x14ac:dyDescent="0.25">
      <c r="A269" s="1"/>
      <c r="B269" s="82">
        <v>4</v>
      </c>
      <c r="C269" s="9" t="s">
        <v>145</v>
      </c>
      <c r="D269" s="98">
        <f t="shared" si="42"/>
        <v>500000</v>
      </c>
      <c r="E269" s="98">
        <f t="shared" si="42"/>
        <v>-500000</v>
      </c>
      <c r="F269" s="98">
        <f t="shared" si="42"/>
        <v>0</v>
      </c>
      <c r="G269" s="83">
        <f t="shared" si="43"/>
        <v>0</v>
      </c>
    </row>
    <row r="270" spans="1:7" ht="18" customHeight="1" x14ac:dyDescent="0.25">
      <c r="A270" s="1"/>
      <c r="B270" s="82">
        <v>42</v>
      </c>
      <c r="C270" s="9" t="s">
        <v>160</v>
      </c>
      <c r="D270" s="84">
        <f>SUM(D271:D271)</f>
        <v>500000</v>
      </c>
      <c r="E270" s="84">
        <f>SUM(E271:E271)</f>
        <v>-500000</v>
      </c>
      <c r="F270" s="84">
        <f>SUM(F271:F271)</f>
        <v>0</v>
      </c>
      <c r="G270" s="83">
        <f t="shared" si="43"/>
        <v>0</v>
      </c>
    </row>
    <row r="271" spans="1:7" ht="17.25" customHeight="1" x14ac:dyDescent="0.25">
      <c r="A271" s="1"/>
      <c r="B271" s="85">
        <v>421</v>
      </c>
      <c r="C271" s="86" t="s">
        <v>171</v>
      </c>
      <c r="D271" s="87">
        <v>500000</v>
      </c>
      <c r="E271" s="88">
        <v>-500000</v>
      </c>
      <c r="F271" s="88">
        <v>0</v>
      </c>
      <c r="G271" s="83">
        <f t="shared" si="43"/>
        <v>0</v>
      </c>
    </row>
    <row r="272" spans="1:7" x14ac:dyDescent="0.25">
      <c r="A272" s="302" t="s">
        <v>221</v>
      </c>
      <c r="B272" s="302"/>
      <c r="C272" s="303"/>
      <c r="D272" s="74">
        <f>SUM(D273,D282,D291,D299)</f>
        <v>740000</v>
      </c>
      <c r="E272" s="74">
        <f>SUM(E273,E282,E291,E299)</f>
        <v>0</v>
      </c>
      <c r="F272" s="74">
        <f>SUM(F273,F282,F291,F299)</f>
        <v>740000</v>
      </c>
      <c r="G272" s="75">
        <f t="shared" si="43"/>
        <v>100</v>
      </c>
    </row>
    <row r="273" spans="1:7" x14ac:dyDescent="0.25">
      <c r="A273" s="281" t="s">
        <v>222</v>
      </c>
      <c r="B273" s="281"/>
      <c r="C273" s="282"/>
      <c r="D273" s="136">
        <f t="shared" ref="D273:F279" si="44">D274</f>
        <v>600000</v>
      </c>
      <c r="E273" s="136">
        <f t="shared" si="44"/>
        <v>0</v>
      </c>
      <c r="F273" s="136">
        <f t="shared" si="44"/>
        <v>600000</v>
      </c>
      <c r="G273" s="77">
        <f t="shared" si="43"/>
        <v>100</v>
      </c>
    </row>
    <row r="274" spans="1:7" x14ac:dyDescent="0.25">
      <c r="A274" s="322" t="s">
        <v>163</v>
      </c>
      <c r="B274" s="306"/>
      <c r="C274" s="307"/>
      <c r="D274" s="78">
        <f>D281</f>
        <v>600000</v>
      </c>
      <c r="E274" s="78">
        <f>E281</f>
        <v>0</v>
      </c>
      <c r="F274" s="78">
        <f>F281</f>
        <v>600000</v>
      </c>
      <c r="G274" s="79">
        <f t="shared" si="43"/>
        <v>100</v>
      </c>
    </row>
    <row r="275" spans="1:7" x14ac:dyDescent="0.25">
      <c r="A275" s="319" t="s">
        <v>223</v>
      </c>
      <c r="B275" s="341"/>
      <c r="C275" s="342"/>
      <c r="D275" s="80">
        <v>599000</v>
      </c>
      <c r="E275" s="97">
        <v>0</v>
      </c>
      <c r="F275" s="97">
        <f>SUM(D275,E275)</f>
        <v>599000</v>
      </c>
      <c r="G275" s="81">
        <f t="shared" si="43"/>
        <v>100</v>
      </c>
    </row>
    <row r="276" spans="1:7" x14ac:dyDescent="0.25">
      <c r="A276" s="319" t="s">
        <v>224</v>
      </c>
      <c r="B276" s="341"/>
      <c r="C276" s="342"/>
      <c r="D276" s="80">
        <v>0</v>
      </c>
      <c r="E276" s="97">
        <v>0</v>
      </c>
      <c r="F276" s="97">
        <f>SUM(D276,E276)</f>
        <v>0</v>
      </c>
      <c r="G276" s="81">
        <v>0</v>
      </c>
    </row>
    <row r="277" spans="1:7" x14ac:dyDescent="0.25">
      <c r="A277" s="311" t="s">
        <v>225</v>
      </c>
      <c r="B277" s="312"/>
      <c r="C277" s="313"/>
      <c r="D277" s="80">
        <v>1000</v>
      </c>
      <c r="E277" s="97">
        <v>0</v>
      </c>
      <c r="F277" s="97">
        <f>SUM(D277,E277)</f>
        <v>1000</v>
      </c>
      <c r="G277" s="81">
        <f t="shared" ref="G277:G292" si="45">F277/D277*100</f>
        <v>100</v>
      </c>
    </row>
    <row r="278" spans="1:7" x14ac:dyDescent="0.25">
      <c r="A278" s="311" t="s">
        <v>226</v>
      </c>
      <c r="B278" s="311"/>
      <c r="C278" s="316"/>
      <c r="D278" s="80">
        <v>0</v>
      </c>
      <c r="E278" s="97">
        <v>0</v>
      </c>
      <c r="F278" s="97">
        <f>SUM(D278,E278)</f>
        <v>0</v>
      </c>
      <c r="G278" s="81">
        <v>0</v>
      </c>
    </row>
    <row r="279" spans="1:7" ht="18" customHeight="1" x14ac:dyDescent="0.25">
      <c r="A279" s="1"/>
      <c r="B279" s="82">
        <v>3</v>
      </c>
      <c r="C279" s="9" t="s">
        <v>117</v>
      </c>
      <c r="D279" s="98">
        <f t="shared" si="44"/>
        <v>600000</v>
      </c>
      <c r="E279" s="98">
        <f t="shared" si="44"/>
        <v>0</v>
      </c>
      <c r="F279" s="98">
        <f t="shared" si="44"/>
        <v>600000</v>
      </c>
      <c r="G279" s="83">
        <f t="shared" si="45"/>
        <v>100</v>
      </c>
    </row>
    <row r="280" spans="1:7" ht="17.25" customHeight="1" x14ac:dyDescent="0.25">
      <c r="A280" s="1"/>
      <c r="B280" s="82">
        <v>32</v>
      </c>
      <c r="C280" s="9" t="s">
        <v>118</v>
      </c>
      <c r="D280" s="84">
        <f>SUM(D281:D281)</f>
        <v>600000</v>
      </c>
      <c r="E280" s="84">
        <f>SUM(E281:E281)</f>
        <v>0</v>
      </c>
      <c r="F280" s="84">
        <f>SUM(F281:F281)</f>
        <v>600000</v>
      </c>
      <c r="G280" s="83">
        <f t="shared" si="45"/>
        <v>100</v>
      </c>
    </row>
    <row r="281" spans="1:7" ht="18" customHeight="1" x14ac:dyDescent="0.25">
      <c r="A281" s="1"/>
      <c r="B281" s="85">
        <v>323</v>
      </c>
      <c r="C281" s="86" t="s">
        <v>227</v>
      </c>
      <c r="D281" s="87">
        <v>600000</v>
      </c>
      <c r="E281" s="88">
        <v>0</v>
      </c>
      <c r="F281" s="88">
        <f>SUM(D281,E281)</f>
        <v>600000</v>
      </c>
      <c r="G281" s="83">
        <f t="shared" si="45"/>
        <v>100</v>
      </c>
    </row>
    <row r="282" spans="1:7" x14ac:dyDescent="0.25">
      <c r="A282" s="281" t="s">
        <v>228</v>
      </c>
      <c r="B282" s="281"/>
      <c r="C282" s="282"/>
      <c r="D282" s="76">
        <f>D283</f>
        <v>30000</v>
      </c>
      <c r="E282" s="76">
        <f>E283</f>
        <v>0</v>
      </c>
      <c r="F282" s="76">
        <f>F283</f>
        <v>30000</v>
      </c>
      <c r="G282" s="77">
        <f t="shared" si="45"/>
        <v>100</v>
      </c>
    </row>
    <row r="283" spans="1:7" x14ac:dyDescent="0.25">
      <c r="A283" s="322" t="s">
        <v>163</v>
      </c>
      <c r="B283" s="306"/>
      <c r="C283" s="307"/>
      <c r="D283" s="78">
        <f>D286</f>
        <v>30000</v>
      </c>
      <c r="E283" s="78">
        <f>E286</f>
        <v>0</v>
      </c>
      <c r="F283" s="78">
        <f>F286</f>
        <v>30000</v>
      </c>
      <c r="G283" s="79">
        <f t="shared" si="45"/>
        <v>100</v>
      </c>
    </row>
    <row r="284" spans="1:7" x14ac:dyDescent="0.25">
      <c r="A284" s="319" t="s">
        <v>229</v>
      </c>
      <c r="B284" s="341"/>
      <c r="C284" s="342"/>
      <c r="D284" s="80">
        <v>1000</v>
      </c>
      <c r="E284" s="97">
        <v>0</v>
      </c>
      <c r="F284" s="97">
        <f>SUM(D284,E284)</f>
        <v>1000</v>
      </c>
      <c r="G284" s="81">
        <f t="shared" si="45"/>
        <v>100</v>
      </c>
    </row>
    <row r="285" spans="1:7" x14ac:dyDescent="0.25">
      <c r="A285" s="311" t="s">
        <v>226</v>
      </c>
      <c r="B285" s="311"/>
      <c r="C285" s="316"/>
      <c r="D285" s="80">
        <v>29000</v>
      </c>
      <c r="E285" s="97">
        <v>0</v>
      </c>
      <c r="F285" s="97">
        <f>SUM(D285,E285)</f>
        <v>29000</v>
      </c>
      <c r="G285" s="81">
        <f t="shared" si="45"/>
        <v>100</v>
      </c>
    </row>
    <row r="286" spans="1:7" ht="18" customHeight="1" x14ac:dyDescent="0.25">
      <c r="A286" s="1"/>
      <c r="B286" s="82">
        <v>3</v>
      </c>
      <c r="C286" s="9" t="s">
        <v>117</v>
      </c>
      <c r="D286" s="98">
        <f>SUM(D287,D289)</f>
        <v>30000</v>
      </c>
      <c r="E286" s="98">
        <f>SUM(E287,E289)</f>
        <v>0</v>
      </c>
      <c r="F286" s="98">
        <f>SUM(F287,F289)</f>
        <v>30000</v>
      </c>
      <c r="G286" s="83">
        <f t="shared" si="45"/>
        <v>100</v>
      </c>
    </row>
    <row r="287" spans="1:7" ht="16.5" customHeight="1" x14ac:dyDescent="0.25">
      <c r="A287" s="1"/>
      <c r="B287" s="82">
        <v>35</v>
      </c>
      <c r="C287" s="9" t="s">
        <v>118</v>
      </c>
      <c r="D287" s="84">
        <f>SUM(D288:D288)</f>
        <v>30000</v>
      </c>
      <c r="E287" s="84">
        <f>SUM(E288:E288)</f>
        <v>0</v>
      </c>
      <c r="F287" s="84">
        <f>SUM(F288:F288)</f>
        <v>30000</v>
      </c>
      <c r="G287" s="83">
        <f t="shared" si="45"/>
        <v>100</v>
      </c>
    </row>
    <row r="288" spans="1:7" ht="18.75" customHeight="1" x14ac:dyDescent="0.25">
      <c r="A288" s="1"/>
      <c r="B288" s="85">
        <v>352</v>
      </c>
      <c r="C288" s="86" t="s">
        <v>230</v>
      </c>
      <c r="D288" s="87">
        <v>30000</v>
      </c>
      <c r="E288" s="88">
        <v>0</v>
      </c>
      <c r="F288" s="88">
        <f>SUM(D288,E288)</f>
        <v>30000</v>
      </c>
      <c r="G288" s="83">
        <f t="shared" si="45"/>
        <v>100</v>
      </c>
    </row>
    <row r="289" spans="1:7" ht="15" customHeight="1" x14ac:dyDescent="0.25">
      <c r="A289" s="1"/>
      <c r="B289" s="82">
        <v>38</v>
      </c>
      <c r="C289" s="9" t="s">
        <v>121</v>
      </c>
      <c r="D289" s="84">
        <f>SUM(D290:D290)</f>
        <v>0</v>
      </c>
      <c r="E289" s="84">
        <f>SUM(E290:E290)</f>
        <v>0</v>
      </c>
      <c r="F289" s="84">
        <f>SUM(F290:F290)</f>
        <v>0</v>
      </c>
      <c r="G289" s="83">
        <v>0</v>
      </c>
    </row>
    <row r="290" spans="1:7" ht="15.75" customHeight="1" x14ac:dyDescent="0.25">
      <c r="A290" s="1"/>
      <c r="B290" s="85">
        <v>383</v>
      </c>
      <c r="C290" s="86" t="s">
        <v>231</v>
      </c>
      <c r="D290" s="148">
        <v>0</v>
      </c>
      <c r="E290" s="131">
        <v>0</v>
      </c>
      <c r="F290" s="88">
        <f>SUM(D290,E290)</f>
        <v>0</v>
      </c>
      <c r="G290" s="83">
        <v>0</v>
      </c>
    </row>
    <row r="291" spans="1:7" x14ac:dyDescent="0.25">
      <c r="A291" s="281" t="s">
        <v>232</v>
      </c>
      <c r="B291" s="281"/>
      <c r="C291" s="282"/>
      <c r="D291" s="136">
        <f>D292</f>
        <v>60000</v>
      </c>
      <c r="E291" s="136">
        <f>E292</f>
        <v>0</v>
      </c>
      <c r="F291" s="136">
        <f>F292</f>
        <v>60000</v>
      </c>
      <c r="G291" s="77">
        <f t="shared" si="45"/>
        <v>100</v>
      </c>
    </row>
    <row r="292" spans="1:7" x14ac:dyDescent="0.25">
      <c r="A292" s="306" t="s">
        <v>150</v>
      </c>
      <c r="B292" s="306"/>
      <c r="C292" s="307"/>
      <c r="D292" s="78">
        <f>D296</f>
        <v>60000</v>
      </c>
      <c r="E292" s="78">
        <f>E296</f>
        <v>0</v>
      </c>
      <c r="F292" s="78">
        <f>F296</f>
        <v>60000</v>
      </c>
      <c r="G292" s="79">
        <f t="shared" si="45"/>
        <v>100</v>
      </c>
    </row>
    <row r="293" spans="1:7" x14ac:dyDescent="0.25">
      <c r="A293" s="285" t="s">
        <v>233</v>
      </c>
      <c r="B293" s="285"/>
      <c r="C293" s="286"/>
      <c r="D293" s="80">
        <v>0</v>
      </c>
      <c r="E293" s="97">
        <v>0</v>
      </c>
      <c r="F293" s="97">
        <f>SUM(D293,E293)</f>
        <v>0</v>
      </c>
      <c r="G293" s="81">
        <v>0</v>
      </c>
    </row>
    <row r="294" spans="1:7" x14ac:dyDescent="0.25">
      <c r="A294" s="311" t="s">
        <v>226</v>
      </c>
      <c r="B294" s="311"/>
      <c r="C294" s="316"/>
      <c r="D294" s="80">
        <v>23000</v>
      </c>
      <c r="E294" s="97">
        <v>0</v>
      </c>
      <c r="F294" s="97">
        <f>SUM(D294,E294)</f>
        <v>23000</v>
      </c>
      <c r="G294" s="81">
        <f t="shared" ref="G294:G302" si="46">F294/D294*100</f>
        <v>100</v>
      </c>
    </row>
    <row r="295" spans="1:7" x14ac:dyDescent="0.25">
      <c r="A295" s="311" t="s">
        <v>234</v>
      </c>
      <c r="B295" s="311"/>
      <c r="C295" s="316"/>
      <c r="D295" s="80">
        <v>37000</v>
      </c>
      <c r="E295" s="97">
        <v>0</v>
      </c>
      <c r="F295" s="97">
        <f>SUM(D295,E295)</f>
        <v>37000</v>
      </c>
      <c r="G295" s="81">
        <f t="shared" si="46"/>
        <v>100</v>
      </c>
    </row>
    <row r="296" spans="1:7" ht="16.5" customHeight="1" x14ac:dyDescent="0.25">
      <c r="A296" s="1"/>
      <c r="B296" s="82">
        <v>3</v>
      </c>
      <c r="C296" s="9" t="s">
        <v>117</v>
      </c>
      <c r="D296" s="98">
        <f>D297</f>
        <v>60000</v>
      </c>
      <c r="E296" s="98">
        <f>E297</f>
        <v>0</v>
      </c>
      <c r="F296" s="98">
        <f>F297</f>
        <v>60000</v>
      </c>
      <c r="G296" s="83">
        <f t="shared" si="46"/>
        <v>100</v>
      </c>
    </row>
    <row r="297" spans="1:7" ht="17.25" customHeight="1" x14ac:dyDescent="0.25">
      <c r="A297" s="1"/>
      <c r="B297" s="82">
        <v>32</v>
      </c>
      <c r="C297" s="9" t="s">
        <v>118</v>
      </c>
      <c r="D297" s="84">
        <f>SUM(D298:D298)</f>
        <v>60000</v>
      </c>
      <c r="E297" s="84">
        <f>SUM(E298:E298)</f>
        <v>0</v>
      </c>
      <c r="F297" s="84">
        <f>SUM(F298:F298)</f>
        <v>60000</v>
      </c>
      <c r="G297" s="83">
        <f t="shared" si="46"/>
        <v>100</v>
      </c>
    </row>
    <row r="298" spans="1:7" ht="17.25" customHeight="1" x14ac:dyDescent="0.25">
      <c r="A298" s="1"/>
      <c r="B298" s="85">
        <v>323</v>
      </c>
      <c r="C298" s="86" t="s">
        <v>235</v>
      </c>
      <c r="D298" s="87">
        <v>60000</v>
      </c>
      <c r="E298" s="88">
        <v>0</v>
      </c>
      <c r="F298" s="88">
        <f>SUM(D298,E298)</f>
        <v>60000</v>
      </c>
      <c r="G298" s="83">
        <f t="shared" si="46"/>
        <v>100</v>
      </c>
    </row>
    <row r="299" spans="1:7" x14ac:dyDescent="0.25">
      <c r="A299" s="328" t="s">
        <v>236</v>
      </c>
      <c r="B299" s="329"/>
      <c r="C299" s="330"/>
      <c r="D299" s="136">
        <f t="shared" ref="D299:F303" si="47">D300</f>
        <v>50000</v>
      </c>
      <c r="E299" s="136">
        <f t="shared" si="47"/>
        <v>0</v>
      </c>
      <c r="F299" s="136">
        <f t="shared" si="47"/>
        <v>50000</v>
      </c>
      <c r="G299" s="77">
        <f t="shared" si="46"/>
        <v>100</v>
      </c>
    </row>
    <row r="300" spans="1:7" x14ac:dyDescent="0.25">
      <c r="A300" s="306" t="s">
        <v>150</v>
      </c>
      <c r="B300" s="306"/>
      <c r="C300" s="307"/>
      <c r="D300" s="78">
        <f>D303</f>
        <v>50000</v>
      </c>
      <c r="E300" s="78">
        <f>E303</f>
        <v>0</v>
      </c>
      <c r="F300" s="78">
        <f>F303</f>
        <v>50000</v>
      </c>
      <c r="G300" s="79">
        <f t="shared" si="46"/>
        <v>100</v>
      </c>
    </row>
    <row r="301" spans="1:7" x14ac:dyDescent="0.25">
      <c r="A301" s="285" t="s">
        <v>233</v>
      </c>
      <c r="B301" s="285"/>
      <c r="C301" s="286"/>
      <c r="D301" s="80">
        <v>0</v>
      </c>
      <c r="E301" s="97">
        <v>0</v>
      </c>
      <c r="F301" s="97">
        <f>SUM(D301,E301)</f>
        <v>0</v>
      </c>
      <c r="G301" s="81">
        <v>0</v>
      </c>
    </row>
    <row r="302" spans="1:7" x14ac:dyDescent="0.25">
      <c r="A302" s="311" t="s">
        <v>226</v>
      </c>
      <c r="B302" s="311"/>
      <c r="C302" s="316"/>
      <c r="D302" s="80">
        <v>50000</v>
      </c>
      <c r="E302" s="97">
        <v>0</v>
      </c>
      <c r="F302" s="97">
        <f>SUM(D302,E302)</f>
        <v>50000</v>
      </c>
      <c r="G302" s="81">
        <f t="shared" si="46"/>
        <v>100</v>
      </c>
    </row>
    <row r="303" spans="1:7" ht="18" customHeight="1" x14ac:dyDescent="0.25">
      <c r="A303" s="1"/>
      <c r="B303" s="82">
        <v>3</v>
      </c>
      <c r="C303" s="9" t="s">
        <v>117</v>
      </c>
      <c r="D303" s="98">
        <f t="shared" si="47"/>
        <v>50000</v>
      </c>
      <c r="E303" s="98">
        <f t="shared" si="47"/>
        <v>0</v>
      </c>
      <c r="F303" s="98">
        <f t="shared" si="47"/>
        <v>50000</v>
      </c>
      <c r="G303" s="83">
        <f>F303/D303*100</f>
        <v>100</v>
      </c>
    </row>
    <row r="304" spans="1:7" ht="17.25" customHeight="1" x14ac:dyDescent="0.25">
      <c r="A304" s="1"/>
      <c r="B304" s="82">
        <v>32</v>
      </c>
      <c r="C304" s="9" t="s">
        <v>118</v>
      </c>
      <c r="D304" s="84">
        <f>SUM(D305:D305)</f>
        <v>50000</v>
      </c>
      <c r="E304" s="84">
        <f>SUM(E305:E305)</f>
        <v>0</v>
      </c>
      <c r="F304" s="84">
        <f>SUM(F305:F305)</f>
        <v>50000</v>
      </c>
      <c r="G304" s="83">
        <f>F304/D304*100</f>
        <v>100</v>
      </c>
    </row>
    <row r="305" spans="1:7" ht="18" customHeight="1" x14ac:dyDescent="0.25">
      <c r="A305" s="1"/>
      <c r="B305" s="85">
        <v>323</v>
      </c>
      <c r="C305" s="86" t="s">
        <v>227</v>
      </c>
      <c r="D305" s="87">
        <v>50000</v>
      </c>
      <c r="E305" s="88">
        <v>0</v>
      </c>
      <c r="F305" s="88">
        <f>SUM(D305,E305)</f>
        <v>50000</v>
      </c>
      <c r="G305" s="83">
        <f>F305/D305*100</f>
        <v>100</v>
      </c>
    </row>
    <row r="306" spans="1:7" x14ac:dyDescent="0.25">
      <c r="A306" s="328" t="s">
        <v>237</v>
      </c>
      <c r="B306" s="328"/>
      <c r="C306" s="343"/>
      <c r="D306" s="136">
        <f t="shared" ref="D306:F309" si="48">D307</f>
        <v>0</v>
      </c>
      <c r="E306" s="136">
        <f t="shared" si="48"/>
        <v>0</v>
      </c>
      <c r="F306" s="136">
        <f t="shared" si="48"/>
        <v>0</v>
      </c>
      <c r="G306" s="77">
        <v>0</v>
      </c>
    </row>
    <row r="307" spans="1:7" x14ac:dyDescent="0.25">
      <c r="A307" s="317" t="s">
        <v>163</v>
      </c>
      <c r="B307" s="317"/>
      <c r="C307" s="318"/>
      <c r="D307" s="78">
        <f t="shared" si="48"/>
        <v>0</v>
      </c>
      <c r="E307" s="78">
        <f t="shared" si="48"/>
        <v>0</v>
      </c>
      <c r="F307" s="78">
        <f t="shared" si="48"/>
        <v>0</v>
      </c>
      <c r="G307" s="79">
        <v>0</v>
      </c>
    </row>
    <row r="308" spans="1:7" x14ac:dyDescent="0.25">
      <c r="A308" s="311" t="s">
        <v>129</v>
      </c>
      <c r="B308" s="312"/>
      <c r="C308" s="313"/>
      <c r="D308" s="80">
        <f t="shared" si="48"/>
        <v>0</v>
      </c>
      <c r="E308" s="80">
        <f t="shared" si="48"/>
        <v>0</v>
      </c>
      <c r="F308" s="80">
        <f t="shared" si="48"/>
        <v>0</v>
      </c>
      <c r="G308" s="81">
        <v>0</v>
      </c>
    </row>
    <row r="309" spans="1:7" ht="18.75" customHeight="1" x14ac:dyDescent="0.25">
      <c r="A309" s="1"/>
      <c r="B309" s="82">
        <v>3</v>
      </c>
      <c r="C309" s="9" t="s">
        <v>117</v>
      </c>
      <c r="D309" s="149">
        <f t="shared" si="48"/>
        <v>0</v>
      </c>
      <c r="E309" s="104">
        <v>0</v>
      </c>
      <c r="F309" s="88">
        <f>SUM(D309,E309)</f>
        <v>0</v>
      </c>
      <c r="G309" s="83">
        <v>0</v>
      </c>
    </row>
    <row r="310" spans="1:7" ht="17.25" customHeight="1" x14ac:dyDescent="0.25">
      <c r="A310" s="1"/>
      <c r="B310" s="82">
        <v>38</v>
      </c>
      <c r="C310" s="9" t="s">
        <v>121</v>
      </c>
      <c r="D310" s="123">
        <f>SUM(D311:D311)</f>
        <v>0</v>
      </c>
      <c r="E310" s="103">
        <f>SUM(E311:E311)</f>
        <v>0</v>
      </c>
      <c r="F310" s="103">
        <f>SUM(F311:F311)</f>
        <v>0</v>
      </c>
      <c r="G310" s="83">
        <v>0</v>
      </c>
    </row>
    <row r="311" spans="1:7" ht="16.5" customHeight="1" x14ac:dyDescent="0.25">
      <c r="A311" s="1"/>
      <c r="B311" s="85">
        <v>383</v>
      </c>
      <c r="C311" s="86" t="s">
        <v>144</v>
      </c>
      <c r="D311" s="124">
        <v>0</v>
      </c>
      <c r="E311" s="125">
        <v>0</v>
      </c>
      <c r="F311" s="88">
        <f>SUM(D311,E311)</f>
        <v>0</v>
      </c>
      <c r="G311" s="83">
        <v>0</v>
      </c>
    </row>
    <row r="312" spans="1:7" x14ac:dyDescent="0.25">
      <c r="A312" s="351" t="s">
        <v>238</v>
      </c>
      <c r="B312" s="351"/>
      <c r="C312" s="352"/>
      <c r="D312" s="150">
        <f>SUM(D313,D343,D372)</f>
        <v>5210000</v>
      </c>
      <c r="E312" s="150">
        <f>SUM(E313,E343,E372)</f>
        <v>-878000</v>
      </c>
      <c r="F312" s="150">
        <f>SUM(F313,F343,F372)</f>
        <v>4332000</v>
      </c>
      <c r="G312" s="110">
        <f t="shared" ref="G312:G324" si="49">F312/D312*100</f>
        <v>83.147792706333973</v>
      </c>
    </row>
    <row r="313" spans="1:7" x14ac:dyDescent="0.25">
      <c r="A313" s="331" t="s">
        <v>239</v>
      </c>
      <c r="B313" s="331"/>
      <c r="C313" s="332"/>
      <c r="D313" s="74">
        <f>SUM(D314,D320,D330)</f>
        <v>560000</v>
      </c>
      <c r="E313" s="74">
        <f>SUM(E314,E320,E330)</f>
        <v>92000</v>
      </c>
      <c r="F313" s="74">
        <f>SUM(F314,F320,F330)</f>
        <v>652000</v>
      </c>
      <c r="G313" s="75">
        <f t="shared" si="49"/>
        <v>116.42857142857143</v>
      </c>
    </row>
    <row r="314" spans="1:7" x14ac:dyDescent="0.25">
      <c r="A314" s="309" t="s">
        <v>240</v>
      </c>
      <c r="B314" s="281"/>
      <c r="C314" s="282"/>
      <c r="D314" s="136">
        <f t="shared" ref="D314:F317" si="50">D315</f>
        <v>20000</v>
      </c>
      <c r="E314" s="136">
        <f t="shared" si="50"/>
        <v>0</v>
      </c>
      <c r="F314" s="136">
        <f t="shared" si="50"/>
        <v>20000</v>
      </c>
      <c r="G314" s="77">
        <f t="shared" si="49"/>
        <v>100</v>
      </c>
    </row>
    <row r="315" spans="1:7" x14ac:dyDescent="0.25">
      <c r="A315" s="306" t="s">
        <v>241</v>
      </c>
      <c r="B315" s="306"/>
      <c r="C315" s="307"/>
      <c r="D315" s="78">
        <f t="shared" si="50"/>
        <v>20000</v>
      </c>
      <c r="E315" s="78">
        <f t="shared" si="50"/>
        <v>0</v>
      </c>
      <c r="F315" s="78">
        <f t="shared" si="50"/>
        <v>20000</v>
      </c>
      <c r="G315" s="79">
        <f t="shared" si="49"/>
        <v>100</v>
      </c>
    </row>
    <row r="316" spans="1:7" x14ac:dyDescent="0.25">
      <c r="A316" s="285" t="s">
        <v>209</v>
      </c>
      <c r="B316" s="285"/>
      <c r="C316" s="286"/>
      <c r="D316" s="80">
        <f t="shared" si="50"/>
        <v>20000</v>
      </c>
      <c r="E316" s="80">
        <f t="shared" si="50"/>
        <v>0</v>
      </c>
      <c r="F316" s="80">
        <f t="shared" si="50"/>
        <v>20000</v>
      </c>
      <c r="G316" s="81">
        <f t="shared" si="49"/>
        <v>100</v>
      </c>
    </row>
    <row r="317" spans="1:7" ht="17.25" customHeight="1" x14ac:dyDescent="0.25">
      <c r="A317" s="1"/>
      <c r="B317" s="82">
        <v>3</v>
      </c>
      <c r="C317" s="9" t="s">
        <v>117</v>
      </c>
      <c r="D317" s="98">
        <f t="shared" si="50"/>
        <v>20000</v>
      </c>
      <c r="E317" s="98">
        <f t="shared" si="50"/>
        <v>0</v>
      </c>
      <c r="F317" s="98">
        <f t="shared" si="50"/>
        <v>20000</v>
      </c>
      <c r="G317" s="83">
        <f t="shared" si="49"/>
        <v>100</v>
      </c>
    </row>
    <row r="318" spans="1:7" ht="19.5" customHeight="1" x14ac:dyDescent="0.25">
      <c r="A318" s="1"/>
      <c r="B318" s="82">
        <v>36</v>
      </c>
      <c r="C318" s="9" t="s">
        <v>153</v>
      </c>
      <c r="D318" s="84">
        <f>SUM(D319:D319)</f>
        <v>20000</v>
      </c>
      <c r="E318" s="84">
        <f>SUM(E319:E319)</f>
        <v>0</v>
      </c>
      <c r="F318" s="84">
        <f>SUM(F319:F319)</f>
        <v>20000</v>
      </c>
      <c r="G318" s="83">
        <f t="shared" si="49"/>
        <v>100</v>
      </c>
    </row>
    <row r="319" spans="1:7" ht="18" customHeight="1" x14ac:dyDescent="0.25">
      <c r="A319" s="1"/>
      <c r="B319" s="85">
        <v>363</v>
      </c>
      <c r="C319" s="86" t="s">
        <v>154</v>
      </c>
      <c r="D319" s="87">
        <v>20000</v>
      </c>
      <c r="E319" s="88">
        <v>0</v>
      </c>
      <c r="F319" s="88">
        <f>SUM(D319,E319)</f>
        <v>20000</v>
      </c>
      <c r="G319" s="83">
        <f t="shared" si="49"/>
        <v>100</v>
      </c>
    </row>
    <row r="320" spans="1:7" x14ac:dyDescent="0.25">
      <c r="A320" s="344" t="s">
        <v>242</v>
      </c>
      <c r="B320" s="344"/>
      <c r="C320" s="345"/>
      <c r="D320" s="136">
        <f>D321</f>
        <v>450000</v>
      </c>
      <c r="E320" s="136">
        <f>E321</f>
        <v>92000</v>
      </c>
      <c r="F320" s="136">
        <f>F321</f>
        <v>542000</v>
      </c>
      <c r="G320" s="77">
        <f t="shared" si="49"/>
        <v>120.44444444444444</v>
      </c>
    </row>
    <row r="321" spans="1:7" x14ac:dyDescent="0.25">
      <c r="A321" s="306" t="s">
        <v>241</v>
      </c>
      <c r="B321" s="306"/>
      <c r="C321" s="307"/>
      <c r="D321" s="78">
        <f t="shared" ref="D321" si="51">D322</f>
        <v>450000</v>
      </c>
      <c r="E321" s="78">
        <f>E324</f>
        <v>92000</v>
      </c>
      <c r="F321" s="78">
        <f>F324</f>
        <v>542000</v>
      </c>
      <c r="G321" s="79">
        <f t="shared" si="49"/>
        <v>120.44444444444444</v>
      </c>
    </row>
    <row r="322" spans="1:7" x14ac:dyDescent="0.25">
      <c r="A322" s="346" t="s">
        <v>129</v>
      </c>
      <c r="B322" s="347"/>
      <c r="C322" s="347"/>
      <c r="D322" s="151">
        <f>D324</f>
        <v>450000</v>
      </c>
      <c r="E322" s="80">
        <v>-20500</v>
      </c>
      <c r="F322" s="80">
        <v>429500</v>
      </c>
      <c r="G322" s="81">
        <f t="shared" si="49"/>
        <v>95.444444444444443</v>
      </c>
    </row>
    <row r="323" spans="1:7" x14ac:dyDescent="0.25">
      <c r="A323" s="348" t="s">
        <v>243</v>
      </c>
      <c r="B323" s="349"/>
      <c r="C323" s="350"/>
      <c r="D323" s="151">
        <v>0</v>
      </c>
      <c r="E323" s="80">
        <v>112500</v>
      </c>
      <c r="F323" s="80">
        <v>112500</v>
      </c>
      <c r="G323" s="81">
        <v>0</v>
      </c>
    </row>
    <row r="324" spans="1:7" ht="18" customHeight="1" x14ac:dyDescent="0.25">
      <c r="A324" s="1"/>
      <c r="B324" s="152">
        <v>3</v>
      </c>
      <c r="C324" s="153" t="s">
        <v>117</v>
      </c>
      <c r="D324" s="104">
        <f>SUM(D325,D328)</f>
        <v>450000</v>
      </c>
      <c r="E324" s="104">
        <f>SUM(E325,E328)</f>
        <v>92000</v>
      </c>
      <c r="F324" s="104">
        <f>SUM(F325,F328)</f>
        <v>542000</v>
      </c>
      <c r="G324" s="110">
        <f t="shared" si="49"/>
        <v>120.44444444444444</v>
      </c>
    </row>
    <row r="325" spans="1:7" ht="17.25" customHeight="1" x14ac:dyDescent="0.25">
      <c r="A325" s="1"/>
      <c r="B325" s="82">
        <v>32</v>
      </c>
      <c r="C325" s="9" t="s">
        <v>118</v>
      </c>
      <c r="D325" s="104">
        <f>SUM(D326,D327)</f>
        <v>120000</v>
      </c>
      <c r="E325" s="104">
        <f>SUM(E326,E327)</f>
        <v>-38000</v>
      </c>
      <c r="F325" s="104">
        <f>SUM(F326,F327)</f>
        <v>82000</v>
      </c>
      <c r="G325" s="110">
        <v>100</v>
      </c>
    </row>
    <row r="326" spans="1:7" ht="16.5" customHeight="1" x14ac:dyDescent="0.25">
      <c r="A326" s="1"/>
      <c r="B326" s="85">
        <v>322</v>
      </c>
      <c r="C326" s="86" t="s">
        <v>137</v>
      </c>
      <c r="D326" s="154">
        <v>100000</v>
      </c>
      <c r="E326" s="154">
        <v>-30000</v>
      </c>
      <c r="F326" s="88">
        <f>SUM(D326,E326)</f>
        <v>70000</v>
      </c>
      <c r="G326" s="110">
        <v>100</v>
      </c>
    </row>
    <row r="327" spans="1:7" ht="18.75" customHeight="1" x14ac:dyDescent="0.25">
      <c r="A327" s="1"/>
      <c r="B327" s="85">
        <v>323</v>
      </c>
      <c r="C327" s="86" t="s">
        <v>227</v>
      </c>
      <c r="D327" s="125">
        <v>20000</v>
      </c>
      <c r="E327" s="125">
        <v>-8000</v>
      </c>
      <c r="F327" s="88">
        <f>SUM(D327,E327)</f>
        <v>12000</v>
      </c>
      <c r="G327" s="110">
        <v>100</v>
      </c>
    </row>
    <row r="328" spans="1:7" ht="19.5" customHeight="1" x14ac:dyDescent="0.25">
      <c r="A328" s="1"/>
      <c r="B328" s="82">
        <v>36</v>
      </c>
      <c r="C328" s="9" t="s">
        <v>153</v>
      </c>
      <c r="D328" s="84">
        <f>SUM(D329:D329)</f>
        <v>330000</v>
      </c>
      <c r="E328" s="84">
        <f>SUM(E329:E329)</f>
        <v>130000</v>
      </c>
      <c r="F328" s="84">
        <f>SUM(F329:F329)</f>
        <v>460000</v>
      </c>
      <c r="G328" s="83">
        <f>F328/D328*100</f>
        <v>139.39393939393941</v>
      </c>
    </row>
    <row r="329" spans="1:7" ht="20.25" customHeight="1" x14ac:dyDescent="0.25">
      <c r="A329" s="1"/>
      <c r="B329" s="85">
        <v>363</v>
      </c>
      <c r="C329" s="86" t="s">
        <v>154</v>
      </c>
      <c r="D329" s="124">
        <v>330000</v>
      </c>
      <c r="E329" s="125">
        <v>130000</v>
      </c>
      <c r="F329" s="88">
        <f>SUM(D329,E329)</f>
        <v>460000</v>
      </c>
      <c r="G329" s="83">
        <f>F329/D329*100</f>
        <v>139.39393939393941</v>
      </c>
    </row>
    <row r="330" spans="1:7" x14ac:dyDescent="0.25">
      <c r="A330" s="281" t="s">
        <v>244</v>
      </c>
      <c r="B330" s="281"/>
      <c r="C330" s="282"/>
      <c r="D330" s="136">
        <f>D331</f>
        <v>90000</v>
      </c>
      <c r="E330" s="136">
        <f>E331</f>
        <v>0</v>
      </c>
      <c r="F330" s="136">
        <f>F331</f>
        <v>90000</v>
      </c>
      <c r="G330" s="77">
        <v>0</v>
      </c>
    </row>
    <row r="331" spans="1:7" x14ac:dyDescent="0.25">
      <c r="A331" s="306" t="s">
        <v>245</v>
      </c>
      <c r="B331" s="306"/>
      <c r="C331" s="307"/>
      <c r="D331" s="78">
        <f>SUM(D336,D339)</f>
        <v>90000</v>
      </c>
      <c r="E331" s="78">
        <f>SUM(E336,E339)</f>
        <v>0</v>
      </c>
      <c r="F331" s="78">
        <f>SUM(F336,F339)</f>
        <v>90000</v>
      </c>
      <c r="G331" s="79">
        <v>0</v>
      </c>
    </row>
    <row r="332" spans="1:7" x14ac:dyDescent="0.25">
      <c r="A332" s="319" t="s">
        <v>166</v>
      </c>
      <c r="B332" s="320"/>
      <c r="C332" s="321"/>
      <c r="D332" s="80">
        <v>0</v>
      </c>
      <c r="E332" s="97">
        <v>0</v>
      </c>
      <c r="F332" s="97">
        <f>SUM(D332,E332)</f>
        <v>0</v>
      </c>
      <c r="G332" s="81">
        <v>0</v>
      </c>
    </row>
    <row r="333" spans="1:7" x14ac:dyDescent="0.25">
      <c r="A333" s="346" t="s">
        <v>129</v>
      </c>
      <c r="B333" s="347"/>
      <c r="C333" s="347"/>
      <c r="D333" s="151">
        <v>0</v>
      </c>
      <c r="E333" s="97">
        <v>90000</v>
      </c>
      <c r="F333" s="97">
        <f>SUM(D333,E333)</f>
        <v>90000</v>
      </c>
      <c r="G333" s="81">
        <v>0</v>
      </c>
    </row>
    <row r="334" spans="1:7" x14ac:dyDescent="0.25">
      <c r="A334" s="355" t="s">
        <v>209</v>
      </c>
      <c r="B334" s="355"/>
      <c r="C334" s="355"/>
      <c r="D334" s="151">
        <v>0</v>
      </c>
      <c r="E334" s="97">
        <v>0</v>
      </c>
      <c r="F334" s="97">
        <f>SUM(D334,E334)</f>
        <v>0</v>
      </c>
      <c r="G334" s="81">
        <v>0</v>
      </c>
    </row>
    <row r="335" spans="1:7" x14ac:dyDescent="0.25">
      <c r="A335" s="356" t="s">
        <v>116</v>
      </c>
      <c r="B335" s="356"/>
      <c r="C335" s="356"/>
      <c r="D335" s="155">
        <v>90000</v>
      </c>
      <c r="E335" s="96">
        <v>-90000</v>
      </c>
      <c r="F335" s="97">
        <f>SUM(D335,E335)</f>
        <v>0</v>
      </c>
      <c r="G335" s="81">
        <v>0</v>
      </c>
    </row>
    <row r="336" spans="1:7" ht="15" customHeight="1" x14ac:dyDescent="0.25">
      <c r="A336" s="1"/>
      <c r="B336" s="152">
        <v>3</v>
      </c>
      <c r="C336" s="153" t="s">
        <v>117</v>
      </c>
      <c r="D336" s="156">
        <f t="shared" ref="D336:F337" si="52">D337</f>
        <v>0</v>
      </c>
      <c r="E336" s="156">
        <f t="shared" si="52"/>
        <v>0</v>
      </c>
      <c r="F336" s="156">
        <f t="shared" si="52"/>
        <v>0</v>
      </c>
      <c r="G336" s="83">
        <v>0</v>
      </c>
    </row>
    <row r="337" spans="1:7" ht="18.75" customHeight="1" x14ac:dyDescent="0.25">
      <c r="A337" s="1"/>
      <c r="B337" s="82">
        <v>32</v>
      </c>
      <c r="C337" s="9" t="s">
        <v>118</v>
      </c>
      <c r="D337" s="156">
        <f t="shared" si="52"/>
        <v>0</v>
      </c>
      <c r="E337" s="156">
        <f t="shared" si="52"/>
        <v>0</v>
      </c>
      <c r="F337" s="156">
        <f t="shared" si="52"/>
        <v>0</v>
      </c>
      <c r="G337" s="83">
        <v>0</v>
      </c>
    </row>
    <row r="338" spans="1:7" ht="18.75" customHeight="1" x14ac:dyDescent="0.25">
      <c r="A338" s="1"/>
      <c r="B338" s="85">
        <v>323</v>
      </c>
      <c r="C338" s="86" t="s">
        <v>227</v>
      </c>
      <c r="D338" s="111">
        <v>0</v>
      </c>
      <c r="E338" s="133">
        <v>0</v>
      </c>
      <c r="F338" s="88">
        <f>SUM(D338,E338)</f>
        <v>0</v>
      </c>
      <c r="G338" s="83">
        <v>0</v>
      </c>
    </row>
    <row r="339" spans="1:7" ht="19.5" customHeight="1" x14ac:dyDescent="0.25">
      <c r="A339" s="1"/>
      <c r="B339" s="82">
        <v>4</v>
      </c>
      <c r="C339" s="9" t="s">
        <v>246</v>
      </c>
      <c r="D339" s="98">
        <f>D340</f>
        <v>90000</v>
      </c>
      <c r="E339" s="98">
        <f>E340</f>
        <v>0</v>
      </c>
      <c r="F339" s="98">
        <f>F340</f>
        <v>90000</v>
      </c>
      <c r="G339" s="83">
        <f t="shared" ref="G339:G358" si="53">F339/D339*100</f>
        <v>100</v>
      </c>
    </row>
    <row r="340" spans="1:7" ht="17.25" customHeight="1" x14ac:dyDescent="0.25">
      <c r="A340" s="1"/>
      <c r="B340" s="82">
        <v>42</v>
      </c>
      <c r="C340" s="9" t="s">
        <v>247</v>
      </c>
      <c r="D340" s="84">
        <f>SUM(D341,D342)</f>
        <v>90000</v>
      </c>
      <c r="E340" s="84">
        <f>SUM(E341,E342)</f>
        <v>0</v>
      </c>
      <c r="F340" s="84">
        <f>SUM(F341,F342)</f>
        <v>90000</v>
      </c>
      <c r="G340" s="83">
        <f t="shared" si="53"/>
        <v>100</v>
      </c>
    </row>
    <row r="341" spans="1:7" ht="17.25" customHeight="1" x14ac:dyDescent="0.25">
      <c r="A341" s="1"/>
      <c r="B341" s="85">
        <v>421</v>
      </c>
      <c r="C341" s="86" t="s">
        <v>171</v>
      </c>
      <c r="D341" s="87">
        <v>80000</v>
      </c>
      <c r="E341" s="88">
        <v>0</v>
      </c>
      <c r="F341" s="88">
        <f>SUM(D341,E341)</f>
        <v>80000</v>
      </c>
      <c r="G341" s="83">
        <f t="shared" si="53"/>
        <v>100</v>
      </c>
    </row>
    <row r="342" spans="1:7" ht="17.25" customHeight="1" x14ac:dyDescent="0.25">
      <c r="A342" s="1"/>
      <c r="B342" s="114">
        <v>422</v>
      </c>
      <c r="C342" s="145" t="s">
        <v>197</v>
      </c>
      <c r="D342" s="87">
        <v>10000</v>
      </c>
      <c r="E342" s="88">
        <v>0</v>
      </c>
      <c r="F342" s="88">
        <f>SUM(D342,E342)</f>
        <v>10000</v>
      </c>
      <c r="G342" s="83">
        <f t="shared" si="53"/>
        <v>100</v>
      </c>
    </row>
    <row r="343" spans="1:7" x14ac:dyDescent="0.25">
      <c r="A343" s="331" t="s">
        <v>248</v>
      </c>
      <c r="B343" s="331"/>
      <c r="C343" s="332"/>
      <c r="D343" s="74">
        <f>SUM(D344,D350,D356,D363)</f>
        <v>4630000</v>
      </c>
      <c r="E343" s="74">
        <f>SUM(E344,E350,E356,E363)</f>
        <v>-970000</v>
      </c>
      <c r="F343" s="74">
        <f>SUM(F344,F350,F356,F363)</f>
        <v>3660000</v>
      </c>
      <c r="G343" s="75">
        <f t="shared" si="53"/>
        <v>79.049676025917933</v>
      </c>
    </row>
    <row r="344" spans="1:7" x14ac:dyDescent="0.25">
      <c r="A344" s="314" t="s">
        <v>249</v>
      </c>
      <c r="B344" s="314"/>
      <c r="C344" s="315"/>
      <c r="D344" s="136">
        <f>D347</f>
        <v>15000</v>
      </c>
      <c r="E344" s="136">
        <f>E347</f>
        <v>5000</v>
      </c>
      <c r="F344" s="136">
        <f>F347</f>
        <v>20000</v>
      </c>
      <c r="G344" s="77">
        <f t="shared" si="53"/>
        <v>133.33333333333331</v>
      </c>
    </row>
    <row r="345" spans="1:7" x14ac:dyDescent="0.25">
      <c r="A345" s="306" t="s">
        <v>241</v>
      </c>
      <c r="B345" s="306"/>
      <c r="C345" s="307"/>
      <c r="D345" s="78">
        <f t="shared" ref="D345:F347" si="54">D346</f>
        <v>15000</v>
      </c>
      <c r="E345" s="78">
        <f t="shared" si="54"/>
        <v>5000</v>
      </c>
      <c r="F345" s="78">
        <f t="shared" si="54"/>
        <v>20000</v>
      </c>
      <c r="G345" s="79">
        <f t="shared" si="53"/>
        <v>133.33333333333331</v>
      </c>
    </row>
    <row r="346" spans="1:7" x14ac:dyDescent="0.25">
      <c r="A346" s="285" t="s">
        <v>209</v>
      </c>
      <c r="B346" s="285"/>
      <c r="C346" s="286"/>
      <c r="D346" s="80">
        <f t="shared" si="54"/>
        <v>15000</v>
      </c>
      <c r="E346" s="80">
        <f t="shared" si="54"/>
        <v>5000</v>
      </c>
      <c r="F346" s="80">
        <f t="shared" si="54"/>
        <v>20000</v>
      </c>
      <c r="G346" s="81">
        <f t="shared" si="53"/>
        <v>133.33333333333331</v>
      </c>
    </row>
    <row r="347" spans="1:7" ht="18" customHeight="1" x14ac:dyDescent="0.25">
      <c r="A347" s="1"/>
      <c r="B347" s="82">
        <v>3</v>
      </c>
      <c r="C347" s="9" t="s">
        <v>117</v>
      </c>
      <c r="D347" s="98">
        <f t="shared" si="54"/>
        <v>15000</v>
      </c>
      <c r="E347" s="98">
        <f t="shared" si="54"/>
        <v>5000</v>
      </c>
      <c r="F347" s="98">
        <f t="shared" si="54"/>
        <v>20000</v>
      </c>
      <c r="G347" s="83">
        <f t="shared" si="53"/>
        <v>133.33333333333331</v>
      </c>
    </row>
    <row r="348" spans="1:7" ht="17.25" customHeight="1" x14ac:dyDescent="0.25">
      <c r="A348" s="1"/>
      <c r="B348" s="82">
        <v>36</v>
      </c>
      <c r="C348" s="9" t="s">
        <v>153</v>
      </c>
      <c r="D348" s="84">
        <f>SUM(D349:D349)</f>
        <v>15000</v>
      </c>
      <c r="E348" s="84">
        <f>SUM(E349:E349)</f>
        <v>5000</v>
      </c>
      <c r="F348" s="84">
        <f>SUM(F349:F349)</f>
        <v>20000</v>
      </c>
      <c r="G348" s="83">
        <f t="shared" si="53"/>
        <v>133.33333333333331</v>
      </c>
    </row>
    <row r="349" spans="1:7" ht="17.25" customHeight="1" x14ac:dyDescent="0.25">
      <c r="A349" s="1"/>
      <c r="B349" s="85">
        <v>363</v>
      </c>
      <c r="C349" s="86" t="s">
        <v>154</v>
      </c>
      <c r="D349" s="87">
        <v>15000</v>
      </c>
      <c r="E349" s="88">
        <v>5000</v>
      </c>
      <c r="F349" s="88">
        <f>SUM(D349,E349)</f>
        <v>20000</v>
      </c>
      <c r="G349" s="83">
        <f t="shared" si="53"/>
        <v>133.33333333333331</v>
      </c>
    </row>
    <row r="350" spans="1:7" x14ac:dyDescent="0.25">
      <c r="A350" s="304" t="s">
        <v>324</v>
      </c>
      <c r="B350" s="314"/>
      <c r="C350" s="315"/>
      <c r="D350" s="136">
        <f t="shared" ref="D350:F353" si="55">D351</f>
        <v>25000</v>
      </c>
      <c r="E350" s="136">
        <f t="shared" si="55"/>
        <v>0</v>
      </c>
      <c r="F350" s="136">
        <f t="shared" si="55"/>
        <v>25000</v>
      </c>
      <c r="G350" s="77">
        <f t="shared" si="53"/>
        <v>100</v>
      </c>
    </row>
    <row r="351" spans="1:7" x14ac:dyDescent="0.25">
      <c r="A351" s="306" t="s">
        <v>241</v>
      </c>
      <c r="B351" s="306"/>
      <c r="C351" s="307"/>
      <c r="D351" s="78">
        <f t="shared" si="55"/>
        <v>25000</v>
      </c>
      <c r="E351" s="78">
        <f t="shared" si="55"/>
        <v>0</v>
      </c>
      <c r="F351" s="78">
        <f t="shared" si="55"/>
        <v>25000</v>
      </c>
      <c r="G351" s="79">
        <f t="shared" si="53"/>
        <v>100</v>
      </c>
    </row>
    <row r="352" spans="1:7" x14ac:dyDescent="0.25">
      <c r="A352" s="320" t="s">
        <v>250</v>
      </c>
      <c r="B352" s="320"/>
      <c r="C352" s="321"/>
      <c r="D352" s="80">
        <f t="shared" si="55"/>
        <v>25000</v>
      </c>
      <c r="E352" s="80">
        <f t="shared" si="55"/>
        <v>0</v>
      </c>
      <c r="F352" s="80">
        <f t="shared" si="55"/>
        <v>25000</v>
      </c>
      <c r="G352" s="81">
        <f t="shared" si="53"/>
        <v>100</v>
      </c>
    </row>
    <row r="353" spans="1:7" ht="17.25" customHeight="1" x14ac:dyDescent="0.25">
      <c r="A353" s="1"/>
      <c r="B353" s="82">
        <v>3</v>
      </c>
      <c r="C353" s="9" t="s">
        <v>117</v>
      </c>
      <c r="D353" s="98">
        <f t="shared" si="55"/>
        <v>25000</v>
      </c>
      <c r="E353" s="98">
        <f t="shared" si="55"/>
        <v>0</v>
      </c>
      <c r="F353" s="98">
        <f t="shared" si="55"/>
        <v>25000</v>
      </c>
      <c r="G353" s="83">
        <f t="shared" si="53"/>
        <v>100</v>
      </c>
    </row>
    <row r="354" spans="1:7" ht="17.25" customHeight="1" x14ac:dyDescent="0.25">
      <c r="A354" s="1"/>
      <c r="B354" s="82">
        <v>37</v>
      </c>
      <c r="C354" s="9" t="s">
        <v>251</v>
      </c>
      <c r="D354" s="84">
        <f>SUM(D355:D355)</f>
        <v>25000</v>
      </c>
      <c r="E354" s="84">
        <f>SUM(E355:E355)</f>
        <v>0</v>
      </c>
      <c r="F354" s="84">
        <f>SUM(F355:F355)</f>
        <v>25000</v>
      </c>
      <c r="G354" s="83">
        <f t="shared" si="53"/>
        <v>100</v>
      </c>
    </row>
    <row r="355" spans="1:7" ht="17.25" customHeight="1" x14ac:dyDescent="0.25">
      <c r="A355" s="1"/>
      <c r="B355" s="157">
        <v>372</v>
      </c>
      <c r="C355" s="127" t="s">
        <v>252</v>
      </c>
      <c r="D355" s="158">
        <v>25000</v>
      </c>
      <c r="E355" s="159">
        <v>0</v>
      </c>
      <c r="F355" s="88">
        <f>SUM(D355,E355)</f>
        <v>25000</v>
      </c>
      <c r="G355" s="83">
        <f t="shared" si="53"/>
        <v>100</v>
      </c>
    </row>
    <row r="356" spans="1:7" x14ac:dyDescent="0.25">
      <c r="A356" s="353" t="s">
        <v>325</v>
      </c>
      <c r="B356" s="354"/>
      <c r="C356" s="354"/>
      <c r="D356" s="160">
        <f t="shared" ref="D356:F360" si="56">D357</f>
        <v>40000</v>
      </c>
      <c r="E356" s="136">
        <f t="shared" si="56"/>
        <v>0</v>
      </c>
      <c r="F356" s="136">
        <f t="shared" si="56"/>
        <v>40000</v>
      </c>
      <c r="G356" s="77">
        <f t="shared" si="53"/>
        <v>100</v>
      </c>
    </row>
    <row r="357" spans="1:7" x14ac:dyDescent="0.25">
      <c r="A357" s="362" t="s">
        <v>241</v>
      </c>
      <c r="B357" s="362"/>
      <c r="C357" s="362"/>
      <c r="D357" s="161">
        <f>D360</f>
        <v>40000</v>
      </c>
      <c r="E357" s="78">
        <f>E360</f>
        <v>0</v>
      </c>
      <c r="F357" s="78">
        <f>F360</f>
        <v>40000</v>
      </c>
      <c r="G357" s="79">
        <f t="shared" si="53"/>
        <v>100</v>
      </c>
    </row>
    <row r="358" spans="1:7" x14ac:dyDescent="0.25">
      <c r="A358" s="355" t="s">
        <v>209</v>
      </c>
      <c r="B358" s="355"/>
      <c r="C358" s="355"/>
      <c r="D358" s="151">
        <v>22742</v>
      </c>
      <c r="E358" s="80">
        <v>0</v>
      </c>
      <c r="F358" s="97">
        <f>SUM(D358,E358)</f>
        <v>22742</v>
      </c>
      <c r="G358" s="81">
        <f t="shared" si="53"/>
        <v>100</v>
      </c>
    </row>
    <row r="359" spans="1:7" x14ac:dyDescent="0.25">
      <c r="A359" s="356" t="s">
        <v>116</v>
      </c>
      <c r="B359" s="356"/>
      <c r="C359" s="356"/>
      <c r="D359" s="151">
        <v>17258</v>
      </c>
      <c r="E359" s="80">
        <v>0</v>
      </c>
      <c r="F359" s="97">
        <f>SUM(D359,E359)</f>
        <v>17258</v>
      </c>
      <c r="G359" s="81">
        <v>100</v>
      </c>
    </row>
    <row r="360" spans="1:7" ht="17.25" customHeight="1" x14ac:dyDescent="0.25">
      <c r="A360" s="1"/>
      <c r="B360" s="152">
        <v>3</v>
      </c>
      <c r="C360" s="153" t="s">
        <v>117</v>
      </c>
      <c r="D360" s="98">
        <f t="shared" si="56"/>
        <v>40000</v>
      </c>
      <c r="E360" s="98">
        <f t="shared" si="56"/>
        <v>0</v>
      </c>
      <c r="F360" s="98">
        <f t="shared" si="56"/>
        <v>40000</v>
      </c>
      <c r="G360" s="83">
        <f>F360/D360*100</f>
        <v>100</v>
      </c>
    </row>
    <row r="361" spans="1:7" ht="17.25" customHeight="1" x14ac:dyDescent="0.25">
      <c r="A361" s="1"/>
      <c r="B361" s="82">
        <v>37</v>
      </c>
      <c r="C361" s="9" t="s">
        <v>251</v>
      </c>
      <c r="D361" s="84">
        <f>SUM(D362:D362)</f>
        <v>40000</v>
      </c>
      <c r="E361" s="84">
        <f>SUM(E362:E362)</f>
        <v>0</v>
      </c>
      <c r="F361" s="84">
        <f>SUM(F362:F362)</f>
        <v>40000</v>
      </c>
      <c r="G361" s="83">
        <f>F361/D361*100</f>
        <v>100</v>
      </c>
    </row>
    <row r="362" spans="1:7" ht="16.5" customHeight="1" x14ac:dyDescent="0.25">
      <c r="A362" s="1"/>
      <c r="B362" s="157">
        <v>372</v>
      </c>
      <c r="C362" s="127" t="s">
        <v>253</v>
      </c>
      <c r="D362" s="87">
        <v>40000</v>
      </c>
      <c r="E362" s="88">
        <v>0</v>
      </c>
      <c r="F362" s="88">
        <f>SUM(D362,E362)</f>
        <v>40000</v>
      </c>
      <c r="G362" s="83">
        <f>F362/D362*100</f>
        <v>100</v>
      </c>
    </row>
    <row r="363" spans="1:7" x14ac:dyDescent="0.25">
      <c r="A363" s="363" t="s">
        <v>326</v>
      </c>
      <c r="B363" s="360"/>
      <c r="C363" s="360"/>
      <c r="D363" s="160">
        <f t="shared" ref="D363:F369" si="57">D364</f>
        <v>4550000</v>
      </c>
      <c r="E363" s="136">
        <f t="shared" si="57"/>
        <v>-975000</v>
      </c>
      <c r="F363" s="136">
        <f t="shared" si="57"/>
        <v>3575000</v>
      </c>
      <c r="G363" s="162">
        <f t="shared" ref="G363:G365" si="58">F363/E363*100</f>
        <v>-366.66666666666663</v>
      </c>
    </row>
    <row r="364" spans="1:7" x14ac:dyDescent="0.25">
      <c r="A364" s="361" t="s">
        <v>241</v>
      </c>
      <c r="B364" s="361"/>
      <c r="C364" s="361"/>
      <c r="D364" s="161">
        <f>SUM(D365,D366)</f>
        <v>4550000</v>
      </c>
      <c r="E364" s="78">
        <f>SUM(E365,E366,E367,E368)</f>
        <v>-975000</v>
      </c>
      <c r="F364" s="78">
        <f>SUM(F365,F366,F367,F368)</f>
        <v>3575000</v>
      </c>
      <c r="G364" s="79">
        <f t="shared" si="58"/>
        <v>-366.66666666666663</v>
      </c>
    </row>
    <row r="365" spans="1:7" x14ac:dyDescent="0.25">
      <c r="A365" s="364" t="s">
        <v>166</v>
      </c>
      <c r="B365" s="359"/>
      <c r="C365" s="359"/>
      <c r="D365" s="151">
        <v>4500000</v>
      </c>
      <c r="E365" s="97">
        <v>-4500000</v>
      </c>
      <c r="F365" s="97">
        <f>SUM(D365,E365)</f>
        <v>0</v>
      </c>
      <c r="G365" s="81">
        <f t="shared" si="58"/>
        <v>0</v>
      </c>
    </row>
    <row r="366" spans="1:7" x14ac:dyDescent="0.25">
      <c r="A366" s="346" t="s">
        <v>129</v>
      </c>
      <c r="B366" s="347"/>
      <c r="C366" s="347"/>
      <c r="D366" s="151">
        <v>50000</v>
      </c>
      <c r="E366" s="97">
        <v>0</v>
      </c>
      <c r="F366" s="97">
        <f>SUM(D366,E366)</f>
        <v>50000</v>
      </c>
      <c r="G366" s="81">
        <v>0</v>
      </c>
    </row>
    <row r="367" spans="1:7" x14ac:dyDescent="0.25">
      <c r="A367" s="357" t="s">
        <v>206</v>
      </c>
      <c r="B367" s="357"/>
      <c r="C367" s="357"/>
      <c r="D367" s="151">
        <v>0</v>
      </c>
      <c r="E367" s="97">
        <v>2900000</v>
      </c>
      <c r="F367" s="97">
        <v>2900000</v>
      </c>
      <c r="G367" s="81">
        <v>0</v>
      </c>
    </row>
    <row r="368" spans="1:7" x14ac:dyDescent="0.25">
      <c r="A368" s="358" t="s">
        <v>254</v>
      </c>
      <c r="B368" s="359"/>
      <c r="C368" s="359"/>
      <c r="D368" s="151">
        <v>0</v>
      </c>
      <c r="E368" s="97">
        <v>625000</v>
      </c>
      <c r="F368" s="97">
        <v>625000</v>
      </c>
      <c r="G368" s="81">
        <v>0</v>
      </c>
    </row>
    <row r="369" spans="1:7" ht="17.25" customHeight="1" x14ac:dyDescent="0.25">
      <c r="A369" s="1"/>
      <c r="B369" s="152">
        <v>4</v>
      </c>
      <c r="C369" s="153" t="s">
        <v>246</v>
      </c>
      <c r="D369" s="98">
        <f t="shared" si="57"/>
        <v>4550000</v>
      </c>
      <c r="E369" s="98">
        <v>-975000</v>
      </c>
      <c r="F369" s="98">
        <f t="shared" si="57"/>
        <v>3575000</v>
      </c>
      <c r="G369" s="83">
        <f t="shared" ref="G369:G398" si="59">F369/D369*100</f>
        <v>78.571428571428569</v>
      </c>
    </row>
    <row r="370" spans="1:7" ht="15.75" customHeight="1" x14ac:dyDescent="0.25">
      <c r="A370" s="1"/>
      <c r="B370" s="82">
        <v>42</v>
      </c>
      <c r="C370" s="9" t="s">
        <v>247</v>
      </c>
      <c r="D370" s="84">
        <f>SUM(D371:D371)</f>
        <v>4550000</v>
      </c>
      <c r="E370" s="84">
        <v>-975000</v>
      </c>
      <c r="F370" s="84">
        <f>SUM(F371:F371)</f>
        <v>3575000</v>
      </c>
      <c r="G370" s="83">
        <f t="shared" si="59"/>
        <v>78.571428571428569</v>
      </c>
    </row>
    <row r="371" spans="1:7" ht="13.5" customHeight="1" x14ac:dyDescent="0.25">
      <c r="A371" s="1"/>
      <c r="B371" s="85">
        <v>421</v>
      </c>
      <c r="C371" s="86" t="s">
        <v>171</v>
      </c>
      <c r="D371" s="87">
        <v>4550000</v>
      </c>
      <c r="E371" s="88">
        <v>-975000</v>
      </c>
      <c r="F371" s="88">
        <f>SUM(D371,E371)</f>
        <v>3575000</v>
      </c>
      <c r="G371" s="83">
        <f t="shared" si="59"/>
        <v>78.571428571428569</v>
      </c>
    </row>
    <row r="372" spans="1:7" x14ac:dyDescent="0.25">
      <c r="A372" s="302" t="s">
        <v>255</v>
      </c>
      <c r="B372" s="302"/>
      <c r="C372" s="303"/>
      <c r="D372" s="74">
        <f t="shared" ref="D372:F376" si="60">D373</f>
        <v>20000</v>
      </c>
      <c r="E372" s="74">
        <f t="shared" si="60"/>
        <v>0</v>
      </c>
      <c r="F372" s="74">
        <f t="shared" si="60"/>
        <v>20000</v>
      </c>
      <c r="G372" s="75">
        <f t="shared" si="59"/>
        <v>100</v>
      </c>
    </row>
    <row r="373" spans="1:7" x14ac:dyDescent="0.25">
      <c r="A373" s="360" t="s">
        <v>256</v>
      </c>
      <c r="B373" s="360"/>
      <c r="C373" s="360"/>
      <c r="D373" s="160">
        <f t="shared" si="60"/>
        <v>20000</v>
      </c>
      <c r="E373" s="136">
        <f t="shared" si="60"/>
        <v>0</v>
      </c>
      <c r="F373" s="136">
        <f t="shared" si="60"/>
        <v>20000</v>
      </c>
      <c r="G373" s="77">
        <f t="shared" si="59"/>
        <v>100</v>
      </c>
    </row>
    <row r="374" spans="1:7" x14ac:dyDescent="0.25">
      <c r="A374" s="361" t="s">
        <v>245</v>
      </c>
      <c r="B374" s="361"/>
      <c r="C374" s="361"/>
      <c r="D374" s="161">
        <f t="shared" si="60"/>
        <v>20000</v>
      </c>
      <c r="E374" s="78">
        <f t="shared" si="60"/>
        <v>0</v>
      </c>
      <c r="F374" s="78">
        <f t="shared" si="60"/>
        <v>20000</v>
      </c>
      <c r="G374" s="79">
        <f t="shared" si="59"/>
        <v>100</v>
      </c>
    </row>
    <row r="375" spans="1:7" x14ac:dyDescent="0.25">
      <c r="A375" s="355" t="s">
        <v>209</v>
      </c>
      <c r="B375" s="355"/>
      <c r="C375" s="355"/>
      <c r="D375" s="151">
        <f t="shared" si="60"/>
        <v>20000</v>
      </c>
      <c r="E375" s="80">
        <f t="shared" si="60"/>
        <v>0</v>
      </c>
      <c r="F375" s="80">
        <f t="shared" si="60"/>
        <v>20000</v>
      </c>
      <c r="G375" s="81">
        <f t="shared" si="59"/>
        <v>100</v>
      </c>
    </row>
    <row r="376" spans="1:7" ht="17.25" customHeight="1" x14ac:dyDescent="0.25">
      <c r="A376" s="1"/>
      <c r="B376" s="152">
        <v>3</v>
      </c>
      <c r="C376" s="153" t="s">
        <v>117</v>
      </c>
      <c r="D376" s="98">
        <f t="shared" si="60"/>
        <v>20000</v>
      </c>
      <c r="E376" s="98">
        <f t="shared" si="60"/>
        <v>0</v>
      </c>
      <c r="F376" s="98">
        <f t="shared" si="60"/>
        <v>20000</v>
      </c>
      <c r="G376" s="83">
        <f t="shared" si="59"/>
        <v>100</v>
      </c>
    </row>
    <row r="377" spans="1:7" ht="18" customHeight="1" x14ac:dyDescent="0.25">
      <c r="A377" s="1"/>
      <c r="B377" s="82">
        <v>37</v>
      </c>
      <c r="C377" s="9" t="s">
        <v>251</v>
      </c>
      <c r="D377" s="84">
        <f>SUM(D378:D378)</f>
        <v>20000</v>
      </c>
      <c r="E377" s="84">
        <f>SUM(E378:E378)</f>
        <v>0</v>
      </c>
      <c r="F377" s="84">
        <f>SUM(F378:F378)</f>
        <v>20000</v>
      </c>
      <c r="G377" s="83">
        <f t="shared" si="59"/>
        <v>100</v>
      </c>
    </row>
    <row r="378" spans="1:7" ht="15.75" customHeight="1" x14ac:dyDescent="0.25">
      <c r="A378" s="1"/>
      <c r="B378" s="85">
        <v>372</v>
      </c>
      <c r="C378" s="86" t="s">
        <v>253</v>
      </c>
      <c r="D378" s="87">
        <v>20000</v>
      </c>
      <c r="E378" s="88">
        <v>0</v>
      </c>
      <c r="F378" s="88">
        <f>SUM(D378,E378)</f>
        <v>20000</v>
      </c>
      <c r="G378" s="83">
        <f t="shared" si="59"/>
        <v>100</v>
      </c>
    </row>
    <row r="379" spans="1:7" x14ac:dyDescent="0.25">
      <c r="A379" s="365" t="s">
        <v>257</v>
      </c>
      <c r="B379" s="365"/>
      <c r="C379" s="366"/>
      <c r="D379" s="163">
        <f>D380</f>
        <v>140000</v>
      </c>
      <c r="E379" s="163">
        <f>E380</f>
        <v>0</v>
      </c>
      <c r="F379" s="163">
        <f>F380</f>
        <v>140000</v>
      </c>
      <c r="G379" s="83">
        <f t="shared" si="59"/>
        <v>100</v>
      </c>
    </row>
    <row r="380" spans="1:7" x14ac:dyDescent="0.25">
      <c r="A380" s="367" t="s">
        <v>258</v>
      </c>
      <c r="B380" s="367"/>
      <c r="C380" s="367"/>
      <c r="D380" s="164">
        <f>SUM(D381,D387,D393,D399,D406)</f>
        <v>140000</v>
      </c>
      <c r="E380" s="74">
        <f>SUM(E381,E387,E393,E399,E406)</f>
        <v>0</v>
      </c>
      <c r="F380" s="74">
        <f>SUM(F381,F387,F393,F399,F406)</f>
        <v>140000</v>
      </c>
      <c r="G380" s="75">
        <f t="shared" si="59"/>
        <v>100</v>
      </c>
    </row>
    <row r="381" spans="1:7" x14ac:dyDescent="0.25">
      <c r="A381" s="360" t="s">
        <v>259</v>
      </c>
      <c r="B381" s="360"/>
      <c r="C381" s="360"/>
      <c r="D381" s="160">
        <f t="shared" ref="D381:F384" si="61">D382</f>
        <v>15000</v>
      </c>
      <c r="E381" s="136">
        <f t="shared" si="61"/>
        <v>0</v>
      </c>
      <c r="F381" s="136">
        <f t="shared" si="61"/>
        <v>15000</v>
      </c>
      <c r="G381" s="77">
        <f t="shared" si="59"/>
        <v>100</v>
      </c>
    </row>
    <row r="382" spans="1:7" x14ac:dyDescent="0.25">
      <c r="A382" s="361" t="s">
        <v>260</v>
      </c>
      <c r="B382" s="361"/>
      <c r="C382" s="361"/>
      <c r="D382" s="161">
        <f t="shared" si="61"/>
        <v>15000</v>
      </c>
      <c r="E382" s="78">
        <f t="shared" si="61"/>
        <v>0</v>
      </c>
      <c r="F382" s="78">
        <f t="shared" si="61"/>
        <v>15000</v>
      </c>
      <c r="G382" s="79">
        <f t="shared" si="59"/>
        <v>100</v>
      </c>
    </row>
    <row r="383" spans="1:7" x14ac:dyDescent="0.25">
      <c r="A383" s="355" t="s">
        <v>209</v>
      </c>
      <c r="B383" s="355"/>
      <c r="C383" s="355"/>
      <c r="D383" s="151">
        <f t="shared" si="61"/>
        <v>15000</v>
      </c>
      <c r="E383" s="80">
        <f t="shared" si="61"/>
        <v>0</v>
      </c>
      <c r="F383" s="80">
        <f t="shared" si="61"/>
        <v>15000</v>
      </c>
      <c r="G383" s="81">
        <f t="shared" si="59"/>
        <v>100</v>
      </c>
    </row>
    <row r="384" spans="1:7" ht="15.75" customHeight="1" x14ac:dyDescent="0.25">
      <c r="A384" s="1"/>
      <c r="B384" s="152">
        <v>3</v>
      </c>
      <c r="C384" s="153" t="s">
        <v>117</v>
      </c>
      <c r="D384" s="98">
        <f t="shared" si="61"/>
        <v>15000</v>
      </c>
      <c r="E384" s="98">
        <f t="shared" si="61"/>
        <v>0</v>
      </c>
      <c r="F384" s="98">
        <f t="shared" si="61"/>
        <v>15000</v>
      </c>
      <c r="G384" s="83">
        <f t="shared" si="59"/>
        <v>100</v>
      </c>
    </row>
    <row r="385" spans="1:7" ht="15" customHeight="1" x14ac:dyDescent="0.25">
      <c r="A385" s="1"/>
      <c r="B385" s="82">
        <v>38</v>
      </c>
      <c r="C385" s="9" t="s">
        <v>121</v>
      </c>
      <c r="D385" s="84">
        <f>SUM(D386:D386)</f>
        <v>15000</v>
      </c>
      <c r="E385" s="84">
        <f>SUM(E386:E386)</f>
        <v>0</v>
      </c>
      <c r="F385" s="84">
        <f>SUM(F386:F386)</f>
        <v>15000</v>
      </c>
      <c r="G385" s="83">
        <f t="shared" si="59"/>
        <v>100</v>
      </c>
    </row>
    <row r="386" spans="1:7" ht="14.25" customHeight="1" x14ac:dyDescent="0.25">
      <c r="A386" s="1"/>
      <c r="B386" s="85">
        <v>381</v>
      </c>
      <c r="C386" s="86" t="s">
        <v>122</v>
      </c>
      <c r="D386" s="87">
        <v>15000</v>
      </c>
      <c r="E386" s="88">
        <v>0</v>
      </c>
      <c r="F386" s="88">
        <f>SUM(D386,E386)</f>
        <v>15000</v>
      </c>
      <c r="G386" s="83">
        <f t="shared" si="59"/>
        <v>100</v>
      </c>
    </row>
    <row r="387" spans="1:7" x14ac:dyDescent="0.25">
      <c r="A387" s="281" t="s">
        <v>261</v>
      </c>
      <c r="B387" s="281"/>
      <c r="C387" s="282"/>
      <c r="D387" s="136">
        <f t="shared" ref="D387:F390" si="62">D388</f>
        <v>28000</v>
      </c>
      <c r="E387" s="136">
        <f t="shared" si="62"/>
        <v>0</v>
      </c>
      <c r="F387" s="136">
        <f t="shared" si="62"/>
        <v>28000</v>
      </c>
      <c r="G387" s="77">
        <f t="shared" si="59"/>
        <v>100</v>
      </c>
    </row>
    <row r="388" spans="1:7" x14ac:dyDescent="0.25">
      <c r="A388" s="306" t="s">
        <v>260</v>
      </c>
      <c r="B388" s="306"/>
      <c r="C388" s="307"/>
      <c r="D388" s="78">
        <f t="shared" si="62"/>
        <v>28000</v>
      </c>
      <c r="E388" s="78">
        <f t="shared" si="62"/>
        <v>0</v>
      </c>
      <c r="F388" s="78">
        <f t="shared" si="62"/>
        <v>28000</v>
      </c>
      <c r="G388" s="79">
        <f t="shared" si="59"/>
        <v>100</v>
      </c>
    </row>
    <row r="389" spans="1:7" x14ac:dyDescent="0.25">
      <c r="A389" s="285" t="s">
        <v>209</v>
      </c>
      <c r="B389" s="285"/>
      <c r="C389" s="286"/>
      <c r="D389" s="80">
        <f t="shared" si="62"/>
        <v>28000</v>
      </c>
      <c r="E389" s="80">
        <f t="shared" si="62"/>
        <v>0</v>
      </c>
      <c r="F389" s="80">
        <f t="shared" si="62"/>
        <v>28000</v>
      </c>
      <c r="G389" s="81">
        <f t="shared" si="59"/>
        <v>100</v>
      </c>
    </row>
    <row r="390" spans="1:7" ht="16.5" customHeight="1" x14ac:dyDescent="0.25">
      <c r="A390" s="1"/>
      <c r="B390" s="82">
        <v>3</v>
      </c>
      <c r="C390" s="9" t="s">
        <v>117</v>
      </c>
      <c r="D390" s="98">
        <f t="shared" si="62"/>
        <v>28000</v>
      </c>
      <c r="E390" s="98">
        <f t="shared" si="62"/>
        <v>0</v>
      </c>
      <c r="F390" s="98">
        <f t="shared" si="62"/>
        <v>28000</v>
      </c>
      <c r="G390" s="83">
        <f t="shared" si="59"/>
        <v>100</v>
      </c>
    </row>
    <row r="391" spans="1:7" ht="13.5" customHeight="1" x14ac:dyDescent="0.25">
      <c r="A391" s="1"/>
      <c r="B391" s="82">
        <v>38</v>
      </c>
      <c r="C391" s="9" t="s">
        <v>121</v>
      </c>
      <c r="D391" s="84">
        <f>SUM(D392:D392)</f>
        <v>28000</v>
      </c>
      <c r="E391" s="84">
        <f>SUM(E392:E392)</f>
        <v>0</v>
      </c>
      <c r="F391" s="84">
        <f>SUM(F392:F392)</f>
        <v>28000</v>
      </c>
      <c r="G391" s="83">
        <f t="shared" si="59"/>
        <v>100</v>
      </c>
    </row>
    <row r="392" spans="1:7" ht="15" customHeight="1" x14ac:dyDescent="0.25">
      <c r="A392" s="1"/>
      <c r="B392" s="157">
        <v>381</v>
      </c>
      <c r="C392" s="127" t="s">
        <v>122</v>
      </c>
      <c r="D392" s="158">
        <v>28000</v>
      </c>
      <c r="E392" s="159">
        <v>0</v>
      </c>
      <c r="F392" s="88">
        <f>SUM(D392,E392)</f>
        <v>28000</v>
      </c>
      <c r="G392" s="83">
        <f t="shared" si="59"/>
        <v>100</v>
      </c>
    </row>
    <row r="393" spans="1:7" x14ac:dyDescent="0.25">
      <c r="A393" s="360" t="s">
        <v>262</v>
      </c>
      <c r="B393" s="360"/>
      <c r="C393" s="360"/>
      <c r="D393" s="160">
        <f t="shared" ref="D393:F396" si="63">D394</f>
        <v>2000</v>
      </c>
      <c r="E393" s="136">
        <f t="shared" si="63"/>
        <v>0</v>
      </c>
      <c r="F393" s="136">
        <f t="shared" si="63"/>
        <v>2000</v>
      </c>
      <c r="G393" s="77">
        <f t="shared" si="59"/>
        <v>100</v>
      </c>
    </row>
    <row r="394" spans="1:7" x14ac:dyDescent="0.25">
      <c r="A394" s="361" t="s">
        <v>260</v>
      </c>
      <c r="B394" s="361"/>
      <c r="C394" s="361"/>
      <c r="D394" s="161">
        <f t="shared" si="63"/>
        <v>2000</v>
      </c>
      <c r="E394" s="78">
        <f t="shared" si="63"/>
        <v>0</v>
      </c>
      <c r="F394" s="78">
        <f t="shared" si="63"/>
        <v>2000</v>
      </c>
      <c r="G394" s="79">
        <f t="shared" si="59"/>
        <v>100</v>
      </c>
    </row>
    <row r="395" spans="1:7" x14ac:dyDescent="0.25">
      <c r="A395" s="355" t="s">
        <v>209</v>
      </c>
      <c r="B395" s="355"/>
      <c r="C395" s="355"/>
      <c r="D395" s="151">
        <f t="shared" si="63"/>
        <v>2000</v>
      </c>
      <c r="E395" s="80">
        <f t="shared" si="63"/>
        <v>0</v>
      </c>
      <c r="F395" s="80">
        <f t="shared" si="63"/>
        <v>2000</v>
      </c>
      <c r="G395" s="81">
        <f t="shared" si="59"/>
        <v>100</v>
      </c>
    </row>
    <row r="396" spans="1:7" ht="15" customHeight="1" x14ac:dyDescent="0.25">
      <c r="A396" s="1"/>
      <c r="B396" s="165">
        <v>3</v>
      </c>
      <c r="C396" s="153" t="s">
        <v>117</v>
      </c>
      <c r="D396" s="98">
        <f t="shared" si="63"/>
        <v>2000</v>
      </c>
      <c r="E396" s="98">
        <f t="shared" si="63"/>
        <v>0</v>
      </c>
      <c r="F396" s="98">
        <f t="shared" si="63"/>
        <v>2000</v>
      </c>
      <c r="G396" s="83">
        <f t="shared" si="59"/>
        <v>100</v>
      </c>
    </row>
    <row r="397" spans="1:7" ht="16.5" customHeight="1" x14ac:dyDescent="0.25">
      <c r="A397" s="1"/>
      <c r="B397" s="89">
        <v>38</v>
      </c>
      <c r="C397" s="9" t="s">
        <v>121</v>
      </c>
      <c r="D397" s="84">
        <f>SUM(D398:D398)</f>
        <v>2000</v>
      </c>
      <c r="E397" s="84">
        <f>SUM(E398:E398)</f>
        <v>0</v>
      </c>
      <c r="F397" s="84">
        <f>SUM(F398:F398)</f>
        <v>2000</v>
      </c>
      <c r="G397" s="83">
        <f t="shared" si="59"/>
        <v>100</v>
      </c>
    </row>
    <row r="398" spans="1:7" ht="15.75" customHeight="1" x14ac:dyDescent="0.25">
      <c r="A398" s="1"/>
      <c r="B398" s="166">
        <v>381</v>
      </c>
      <c r="C398" s="127" t="s">
        <v>122</v>
      </c>
      <c r="D398" s="87">
        <v>2000</v>
      </c>
      <c r="E398" s="88">
        <v>0</v>
      </c>
      <c r="F398" s="88">
        <f>SUM(D398,E398)</f>
        <v>2000</v>
      </c>
      <c r="G398" s="83">
        <f t="shared" si="59"/>
        <v>100</v>
      </c>
    </row>
    <row r="399" spans="1:7" x14ac:dyDescent="0.25">
      <c r="A399" s="354" t="s">
        <v>263</v>
      </c>
      <c r="B399" s="354"/>
      <c r="C399" s="354"/>
      <c r="D399" s="160">
        <f t="shared" ref="D399:F403" si="64">D400</f>
        <v>50000</v>
      </c>
      <c r="E399" s="136">
        <f t="shared" si="64"/>
        <v>0</v>
      </c>
      <c r="F399" s="136">
        <f t="shared" si="64"/>
        <v>50000</v>
      </c>
      <c r="G399" s="77">
        <f>F399/D399*100</f>
        <v>100</v>
      </c>
    </row>
    <row r="400" spans="1:7" x14ac:dyDescent="0.25">
      <c r="A400" s="361" t="s">
        <v>260</v>
      </c>
      <c r="B400" s="361"/>
      <c r="C400" s="361"/>
      <c r="D400" s="161">
        <f>D403</f>
        <v>50000</v>
      </c>
      <c r="E400" s="78">
        <f>E403</f>
        <v>0</v>
      </c>
      <c r="F400" s="78">
        <f>F403</f>
        <v>50000</v>
      </c>
      <c r="G400" s="79">
        <f>F400/D400*100</f>
        <v>100</v>
      </c>
    </row>
    <row r="401" spans="1:7" x14ac:dyDescent="0.25">
      <c r="A401" s="355" t="s">
        <v>209</v>
      </c>
      <c r="B401" s="355"/>
      <c r="C401" s="355"/>
      <c r="D401" s="151">
        <f>D403</f>
        <v>50000</v>
      </c>
      <c r="E401" s="80">
        <v>0</v>
      </c>
      <c r="F401" s="97">
        <f>SUM(D401,E401)</f>
        <v>50000</v>
      </c>
      <c r="G401" s="81">
        <f>F401/D401*100</f>
        <v>100</v>
      </c>
    </row>
    <row r="402" spans="1:7" x14ac:dyDescent="0.25">
      <c r="A402" s="346" t="s">
        <v>264</v>
      </c>
      <c r="B402" s="347"/>
      <c r="C402" s="347"/>
      <c r="D402" s="151">
        <v>0</v>
      </c>
      <c r="E402" s="97">
        <v>0</v>
      </c>
      <c r="F402" s="97">
        <f>SUM(D402,E402)</f>
        <v>0</v>
      </c>
      <c r="G402" s="81">
        <v>0</v>
      </c>
    </row>
    <row r="403" spans="1:7" ht="15" customHeight="1" x14ac:dyDescent="0.25">
      <c r="A403" s="1"/>
      <c r="B403" s="165">
        <v>3</v>
      </c>
      <c r="C403" s="153" t="s">
        <v>117</v>
      </c>
      <c r="D403" s="98">
        <f t="shared" si="64"/>
        <v>50000</v>
      </c>
      <c r="E403" s="98">
        <f t="shared" si="64"/>
        <v>0</v>
      </c>
      <c r="F403" s="98">
        <f t="shared" si="64"/>
        <v>50000</v>
      </c>
      <c r="G403" s="83">
        <f t="shared" ref="G403:G466" si="65">F403/D403*100</f>
        <v>100</v>
      </c>
    </row>
    <row r="404" spans="1:7" ht="15" customHeight="1" x14ac:dyDescent="0.25">
      <c r="A404" s="1"/>
      <c r="B404" s="89">
        <v>38</v>
      </c>
      <c r="C404" s="9" t="s">
        <v>121</v>
      </c>
      <c r="D404" s="84">
        <f>SUM(D405:D405)</f>
        <v>50000</v>
      </c>
      <c r="E404" s="84">
        <f>SUM(E405:E405)</f>
        <v>0</v>
      </c>
      <c r="F404" s="84">
        <f>SUM(F405:F405)</f>
        <v>50000</v>
      </c>
      <c r="G404" s="83">
        <f t="shared" si="65"/>
        <v>100</v>
      </c>
    </row>
    <row r="405" spans="1:7" ht="15.75" customHeight="1" x14ac:dyDescent="0.25">
      <c r="A405" s="1"/>
      <c r="B405" s="166">
        <v>382</v>
      </c>
      <c r="C405" s="127" t="s">
        <v>265</v>
      </c>
      <c r="D405" s="87">
        <v>50000</v>
      </c>
      <c r="E405" s="88">
        <v>0</v>
      </c>
      <c r="F405" s="88">
        <f>SUM(D405,E405)</f>
        <v>50000</v>
      </c>
      <c r="G405" s="83">
        <f t="shared" si="65"/>
        <v>100</v>
      </c>
    </row>
    <row r="406" spans="1:7" x14ac:dyDescent="0.25">
      <c r="A406" s="363" t="s">
        <v>266</v>
      </c>
      <c r="B406" s="363"/>
      <c r="C406" s="363"/>
      <c r="D406" s="167">
        <f t="shared" ref="D406:F408" si="66">D407</f>
        <v>45000</v>
      </c>
      <c r="E406" s="76">
        <f t="shared" si="66"/>
        <v>0</v>
      </c>
      <c r="F406" s="76">
        <f t="shared" si="66"/>
        <v>45000</v>
      </c>
      <c r="G406" s="77">
        <f t="shared" si="65"/>
        <v>100</v>
      </c>
    </row>
    <row r="407" spans="1:7" x14ac:dyDescent="0.25">
      <c r="A407" s="361" t="s">
        <v>260</v>
      </c>
      <c r="B407" s="361"/>
      <c r="C407" s="361"/>
      <c r="D407" s="161">
        <f t="shared" si="66"/>
        <v>45000</v>
      </c>
      <c r="E407" s="78">
        <f t="shared" si="66"/>
        <v>0</v>
      </c>
      <c r="F407" s="78">
        <f t="shared" si="66"/>
        <v>45000</v>
      </c>
      <c r="G407" s="79">
        <f t="shared" si="65"/>
        <v>100</v>
      </c>
    </row>
    <row r="408" spans="1:7" x14ac:dyDescent="0.25">
      <c r="A408" s="355" t="s">
        <v>209</v>
      </c>
      <c r="B408" s="355"/>
      <c r="C408" s="355"/>
      <c r="D408" s="151">
        <f t="shared" si="66"/>
        <v>45000</v>
      </c>
      <c r="E408" s="80">
        <f t="shared" si="66"/>
        <v>0</v>
      </c>
      <c r="F408" s="80">
        <f t="shared" si="66"/>
        <v>45000</v>
      </c>
      <c r="G408" s="81">
        <f t="shared" si="65"/>
        <v>100</v>
      </c>
    </row>
    <row r="409" spans="1:7" ht="15" customHeight="1" x14ac:dyDescent="0.25">
      <c r="A409" s="1"/>
      <c r="B409" s="165">
        <v>3</v>
      </c>
      <c r="C409" s="153" t="s">
        <v>117</v>
      </c>
      <c r="D409" s="98">
        <f>SUM(D412,D410)</f>
        <v>45000</v>
      </c>
      <c r="E409" s="98">
        <f>SUM(E412,E410)</f>
        <v>0</v>
      </c>
      <c r="F409" s="98">
        <f>SUM(F412,F410)</f>
        <v>45000</v>
      </c>
      <c r="G409" s="83">
        <f t="shared" si="65"/>
        <v>100</v>
      </c>
    </row>
    <row r="410" spans="1:7" ht="14.25" customHeight="1" x14ac:dyDescent="0.25">
      <c r="A410" s="1"/>
      <c r="B410" s="89">
        <v>35</v>
      </c>
      <c r="C410" s="105" t="s">
        <v>267</v>
      </c>
      <c r="D410" s="84">
        <f>SUM(D411:D411)</f>
        <v>30000</v>
      </c>
      <c r="E410" s="84">
        <f>SUM(E411:E411)</f>
        <v>0</v>
      </c>
      <c r="F410" s="84">
        <f>SUM(F411:F411)</f>
        <v>30000</v>
      </c>
      <c r="G410" s="83">
        <f t="shared" si="65"/>
        <v>100</v>
      </c>
    </row>
    <row r="411" spans="1:7" ht="15" customHeight="1" x14ac:dyDescent="0.25">
      <c r="A411" s="1"/>
      <c r="B411" s="90">
        <v>352</v>
      </c>
      <c r="C411" s="86" t="s">
        <v>268</v>
      </c>
      <c r="D411" s="87">
        <v>30000</v>
      </c>
      <c r="E411" s="88">
        <v>0</v>
      </c>
      <c r="F411" s="88">
        <f>SUM(D411,E411)</f>
        <v>30000</v>
      </c>
      <c r="G411" s="83">
        <f t="shared" si="65"/>
        <v>100</v>
      </c>
    </row>
    <row r="412" spans="1:7" ht="16.5" customHeight="1" x14ac:dyDescent="0.25">
      <c r="A412" s="1"/>
      <c r="B412" s="134">
        <v>38</v>
      </c>
      <c r="C412" s="146" t="s">
        <v>211</v>
      </c>
      <c r="D412" s="84">
        <f>SUM(D413:D413)</f>
        <v>15000</v>
      </c>
      <c r="E412" s="84">
        <f>SUM(E413:E413)</f>
        <v>0</v>
      </c>
      <c r="F412" s="84">
        <f>SUM(F413:F413)</f>
        <v>15000</v>
      </c>
      <c r="G412" s="110">
        <f t="shared" si="65"/>
        <v>100</v>
      </c>
    </row>
    <row r="413" spans="1:7" ht="14.25" customHeight="1" x14ac:dyDescent="0.25">
      <c r="A413" s="1"/>
      <c r="B413" s="168">
        <v>381</v>
      </c>
      <c r="C413" s="169" t="s">
        <v>269</v>
      </c>
      <c r="D413" s="170">
        <v>15000</v>
      </c>
      <c r="E413" s="154">
        <v>0</v>
      </c>
      <c r="F413" s="88">
        <f>SUM(D413,E413)</f>
        <v>15000</v>
      </c>
      <c r="G413" s="110">
        <f t="shared" si="65"/>
        <v>100</v>
      </c>
    </row>
    <row r="414" spans="1:7" x14ac:dyDescent="0.25">
      <c r="A414" s="368" t="s">
        <v>270</v>
      </c>
      <c r="B414" s="368"/>
      <c r="C414" s="368"/>
      <c r="D414" s="171">
        <f>D415</f>
        <v>70000</v>
      </c>
      <c r="E414" s="172">
        <f>E415</f>
        <v>0</v>
      </c>
      <c r="F414" s="172">
        <f>F415</f>
        <v>70000</v>
      </c>
      <c r="G414" s="83">
        <f t="shared" si="65"/>
        <v>100</v>
      </c>
    </row>
    <row r="415" spans="1:7" x14ac:dyDescent="0.25">
      <c r="A415" s="369" t="s">
        <v>271</v>
      </c>
      <c r="B415" s="369"/>
      <c r="C415" s="369"/>
      <c r="D415" s="164">
        <f>SUM(D416,D424)</f>
        <v>70000</v>
      </c>
      <c r="E415" s="74">
        <f>SUM(E416,E424)</f>
        <v>0</v>
      </c>
      <c r="F415" s="74">
        <f>SUM(F416,F424)</f>
        <v>70000</v>
      </c>
      <c r="G415" s="75">
        <f t="shared" si="65"/>
        <v>100</v>
      </c>
    </row>
    <row r="416" spans="1:7" x14ac:dyDescent="0.25">
      <c r="A416" s="360" t="s">
        <v>272</v>
      </c>
      <c r="B416" s="360"/>
      <c r="C416" s="360"/>
      <c r="D416" s="160">
        <f t="shared" ref="D416:F416" si="67">D417</f>
        <v>40000</v>
      </c>
      <c r="E416" s="136">
        <f t="shared" si="67"/>
        <v>0</v>
      </c>
      <c r="F416" s="136">
        <f t="shared" si="67"/>
        <v>40000</v>
      </c>
      <c r="G416" s="77">
        <f t="shared" si="65"/>
        <v>100</v>
      </c>
    </row>
    <row r="417" spans="1:7" x14ac:dyDescent="0.25">
      <c r="A417" s="361" t="s">
        <v>260</v>
      </c>
      <c r="B417" s="361"/>
      <c r="C417" s="361"/>
      <c r="D417" s="161">
        <f>D419</f>
        <v>40000</v>
      </c>
      <c r="E417" s="78">
        <f>E419</f>
        <v>0</v>
      </c>
      <c r="F417" s="78">
        <f>F419</f>
        <v>40000</v>
      </c>
      <c r="G417" s="79">
        <f t="shared" si="65"/>
        <v>100</v>
      </c>
    </row>
    <row r="418" spans="1:7" x14ac:dyDescent="0.25">
      <c r="A418" s="355" t="s">
        <v>209</v>
      </c>
      <c r="B418" s="355"/>
      <c r="C418" s="355"/>
      <c r="D418" s="151">
        <v>40000</v>
      </c>
      <c r="E418" s="97">
        <v>0</v>
      </c>
      <c r="F418" s="97">
        <f>SUM(D418,E418)</f>
        <v>40000</v>
      </c>
      <c r="G418" s="81">
        <f t="shared" si="65"/>
        <v>100</v>
      </c>
    </row>
    <row r="419" spans="1:7" ht="19.5" customHeight="1" x14ac:dyDescent="0.25">
      <c r="A419" s="1"/>
      <c r="B419" s="165">
        <v>3</v>
      </c>
      <c r="C419" s="153" t="s">
        <v>117</v>
      </c>
      <c r="D419" s="98">
        <f>SUM(D420,D422)</f>
        <v>40000</v>
      </c>
      <c r="E419" s="98">
        <f>SUM(E420,E422)</f>
        <v>0</v>
      </c>
      <c r="F419" s="98">
        <f>SUM(F420,F422)</f>
        <v>40000</v>
      </c>
      <c r="G419" s="83">
        <f t="shared" si="65"/>
        <v>100</v>
      </c>
    </row>
    <row r="420" spans="1:7" ht="16.5" customHeight="1" x14ac:dyDescent="0.25">
      <c r="A420" s="1"/>
      <c r="B420" s="89">
        <v>38</v>
      </c>
      <c r="C420" s="9" t="s">
        <v>121</v>
      </c>
      <c r="D420" s="84">
        <f>SUM(D421:D421)</f>
        <v>35000</v>
      </c>
      <c r="E420" s="84">
        <f>SUM(E421:E421)</f>
        <v>0</v>
      </c>
      <c r="F420" s="84">
        <f>SUM(F421:F421)</f>
        <v>35000</v>
      </c>
      <c r="G420" s="83">
        <f t="shared" si="65"/>
        <v>100</v>
      </c>
    </row>
    <row r="421" spans="1:7" ht="15" customHeight="1" x14ac:dyDescent="0.25">
      <c r="A421" s="1"/>
      <c r="B421" s="90">
        <v>381</v>
      </c>
      <c r="C421" s="86" t="s">
        <v>122</v>
      </c>
      <c r="D421" s="87">
        <v>35000</v>
      </c>
      <c r="E421" s="88">
        <v>0</v>
      </c>
      <c r="F421" s="88">
        <f>SUM(D421,E421)</f>
        <v>35000</v>
      </c>
      <c r="G421" s="83">
        <f t="shared" si="65"/>
        <v>100</v>
      </c>
    </row>
    <row r="422" spans="1:7" ht="15.75" customHeight="1" x14ac:dyDescent="0.25">
      <c r="A422" s="1"/>
      <c r="B422" s="89">
        <v>32</v>
      </c>
      <c r="C422" s="9" t="s">
        <v>118</v>
      </c>
      <c r="D422" s="107">
        <f>D423</f>
        <v>5000</v>
      </c>
      <c r="E422" s="107">
        <f>E423</f>
        <v>0</v>
      </c>
      <c r="F422" s="107">
        <f>F423</f>
        <v>5000</v>
      </c>
      <c r="G422" s="83">
        <f t="shared" si="65"/>
        <v>100</v>
      </c>
    </row>
    <row r="423" spans="1:7" ht="16.5" customHeight="1" x14ac:dyDescent="0.25">
      <c r="A423" s="1"/>
      <c r="B423" s="166">
        <v>322</v>
      </c>
      <c r="C423" s="127" t="s">
        <v>273</v>
      </c>
      <c r="D423" s="158">
        <v>5000</v>
      </c>
      <c r="E423" s="159">
        <v>0</v>
      </c>
      <c r="F423" s="88">
        <f>SUM(D423,E423)</f>
        <v>5000</v>
      </c>
      <c r="G423" s="83">
        <f t="shared" si="65"/>
        <v>100</v>
      </c>
    </row>
    <row r="424" spans="1:7" x14ac:dyDescent="0.25">
      <c r="A424" s="360" t="s">
        <v>274</v>
      </c>
      <c r="B424" s="360"/>
      <c r="C424" s="360"/>
      <c r="D424" s="160">
        <f t="shared" ref="D424:F427" si="68">D425</f>
        <v>30000</v>
      </c>
      <c r="E424" s="136">
        <f t="shared" si="68"/>
        <v>0</v>
      </c>
      <c r="F424" s="136">
        <f t="shared" si="68"/>
        <v>30000</v>
      </c>
      <c r="G424" s="77">
        <f t="shared" si="65"/>
        <v>100</v>
      </c>
    </row>
    <row r="425" spans="1:7" x14ac:dyDescent="0.25">
      <c r="A425" s="361" t="s">
        <v>260</v>
      </c>
      <c r="B425" s="361"/>
      <c r="C425" s="361"/>
      <c r="D425" s="161">
        <f t="shared" si="68"/>
        <v>30000</v>
      </c>
      <c r="E425" s="78">
        <f t="shared" si="68"/>
        <v>0</v>
      </c>
      <c r="F425" s="78">
        <f t="shared" si="68"/>
        <v>30000</v>
      </c>
      <c r="G425" s="79">
        <f t="shared" si="65"/>
        <v>100</v>
      </c>
    </row>
    <row r="426" spans="1:7" x14ac:dyDescent="0.25">
      <c r="A426" s="355" t="s">
        <v>209</v>
      </c>
      <c r="B426" s="355"/>
      <c r="C426" s="355"/>
      <c r="D426" s="151">
        <f t="shared" si="68"/>
        <v>30000</v>
      </c>
      <c r="E426" s="80">
        <f t="shared" si="68"/>
        <v>0</v>
      </c>
      <c r="F426" s="80">
        <f t="shared" si="68"/>
        <v>30000</v>
      </c>
      <c r="G426" s="81">
        <f t="shared" si="65"/>
        <v>100</v>
      </c>
    </row>
    <row r="427" spans="1:7" ht="18" customHeight="1" x14ac:dyDescent="0.25">
      <c r="A427" s="1"/>
      <c r="B427" s="165">
        <v>4</v>
      </c>
      <c r="C427" s="153" t="s">
        <v>145</v>
      </c>
      <c r="D427" s="98">
        <f t="shared" si="68"/>
        <v>30000</v>
      </c>
      <c r="E427" s="98">
        <f t="shared" si="68"/>
        <v>0</v>
      </c>
      <c r="F427" s="98">
        <f t="shared" si="68"/>
        <v>30000</v>
      </c>
      <c r="G427" s="83">
        <f t="shared" si="65"/>
        <v>100</v>
      </c>
    </row>
    <row r="428" spans="1:7" ht="16.5" customHeight="1" x14ac:dyDescent="0.25">
      <c r="A428" s="1"/>
      <c r="B428" s="89">
        <v>42</v>
      </c>
      <c r="C428" s="9" t="s">
        <v>216</v>
      </c>
      <c r="D428" s="84">
        <f>SUM(D429:D429)</f>
        <v>30000</v>
      </c>
      <c r="E428" s="84">
        <f>SUM(E429:E429)</f>
        <v>0</v>
      </c>
      <c r="F428" s="84">
        <f>SUM(F429:F429)</f>
        <v>30000</v>
      </c>
      <c r="G428" s="83">
        <f t="shared" si="65"/>
        <v>100</v>
      </c>
    </row>
    <row r="429" spans="1:7" ht="18" customHeight="1" x14ac:dyDescent="0.25">
      <c r="A429" s="1"/>
      <c r="B429" s="166">
        <v>421</v>
      </c>
      <c r="C429" s="127" t="s">
        <v>171</v>
      </c>
      <c r="D429" s="87">
        <v>30000</v>
      </c>
      <c r="E429" s="88">
        <v>0</v>
      </c>
      <c r="F429" s="88">
        <f>SUM(D429,E429)</f>
        <v>30000</v>
      </c>
      <c r="G429" s="83">
        <f t="shared" si="65"/>
        <v>100</v>
      </c>
    </row>
    <row r="430" spans="1:7" x14ac:dyDescent="0.25">
      <c r="A430" s="368" t="s">
        <v>275</v>
      </c>
      <c r="B430" s="368"/>
      <c r="C430" s="368"/>
      <c r="D430" s="173">
        <f>D431</f>
        <v>333250</v>
      </c>
      <c r="E430" s="163">
        <f>E431</f>
        <v>0</v>
      </c>
      <c r="F430" s="163">
        <f>F431</f>
        <v>333250</v>
      </c>
      <c r="G430" s="83">
        <f t="shared" si="65"/>
        <v>100</v>
      </c>
    </row>
    <row r="431" spans="1:7" x14ac:dyDescent="0.25">
      <c r="A431" s="369" t="s">
        <v>276</v>
      </c>
      <c r="B431" s="369"/>
      <c r="C431" s="369"/>
      <c r="D431" s="164">
        <f>SUM(D432,D440,D446,D453,D459)</f>
        <v>333250</v>
      </c>
      <c r="E431" s="74">
        <f>SUM(E432,E440,E446,E453,E459)</f>
        <v>0</v>
      </c>
      <c r="F431" s="74">
        <f>SUM(F432,F440,F446,F453,F459)</f>
        <v>333250</v>
      </c>
      <c r="G431" s="75">
        <f t="shared" si="65"/>
        <v>100</v>
      </c>
    </row>
    <row r="432" spans="1:7" x14ac:dyDescent="0.25">
      <c r="A432" s="360" t="s">
        <v>277</v>
      </c>
      <c r="B432" s="360"/>
      <c r="C432" s="360"/>
      <c r="D432" s="160">
        <f t="shared" ref="D432:F434" si="69">D433</f>
        <v>52000</v>
      </c>
      <c r="E432" s="136">
        <f t="shared" si="69"/>
        <v>0</v>
      </c>
      <c r="F432" s="136">
        <f t="shared" si="69"/>
        <v>52000</v>
      </c>
      <c r="G432" s="77">
        <f t="shared" si="65"/>
        <v>100</v>
      </c>
    </row>
    <row r="433" spans="1:7" x14ac:dyDescent="0.25">
      <c r="A433" s="361" t="s">
        <v>278</v>
      </c>
      <c r="B433" s="361"/>
      <c r="C433" s="361"/>
      <c r="D433" s="161">
        <f>D435</f>
        <v>52000</v>
      </c>
      <c r="E433" s="78">
        <f>E435</f>
        <v>0</v>
      </c>
      <c r="F433" s="78">
        <f>F435</f>
        <v>52000</v>
      </c>
      <c r="G433" s="79">
        <f t="shared" si="65"/>
        <v>100</v>
      </c>
    </row>
    <row r="434" spans="1:7" x14ac:dyDescent="0.25">
      <c r="A434" s="359" t="s">
        <v>250</v>
      </c>
      <c r="B434" s="359"/>
      <c r="C434" s="359"/>
      <c r="D434" s="151">
        <f t="shared" si="69"/>
        <v>52000</v>
      </c>
      <c r="E434" s="80">
        <f t="shared" si="69"/>
        <v>0</v>
      </c>
      <c r="F434" s="80">
        <f t="shared" si="69"/>
        <v>52000</v>
      </c>
      <c r="G434" s="81">
        <f t="shared" si="65"/>
        <v>100</v>
      </c>
    </row>
    <row r="435" spans="1:7" ht="16.5" customHeight="1" x14ac:dyDescent="0.25">
      <c r="A435" s="1"/>
      <c r="B435" s="165">
        <v>3</v>
      </c>
      <c r="C435" s="153" t="s">
        <v>117</v>
      </c>
      <c r="D435" s="98">
        <f>SUM(D436,D438)</f>
        <v>52000</v>
      </c>
      <c r="E435" s="98">
        <f>SUM(E436,E438)</f>
        <v>0</v>
      </c>
      <c r="F435" s="98">
        <f>SUM(F436,F438)</f>
        <v>52000</v>
      </c>
      <c r="G435" s="83">
        <f t="shared" si="65"/>
        <v>100</v>
      </c>
    </row>
    <row r="436" spans="1:7" ht="15.75" customHeight="1" x14ac:dyDescent="0.25">
      <c r="A436" s="1"/>
      <c r="B436" s="89">
        <v>38</v>
      </c>
      <c r="C436" s="9" t="s">
        <v>121</v>
      </c>
      <c r="D436" s="84">
        <f>SUM(D437)</f>
        <v>50000</v>
      </c>
      <c r="E436" s="84">
        <f>SUM(E437)</f>
        <v>0</v>
      </c>
      <c r="F436" s="84">
        <f>SUM(F437)</f>
        <v>50000</v>
      </c>
      <c r="G436" s="83">
        <f t="shared" si="65"/>
        <v>100</v>
      </c>
    </row>
    <row r="437" spans="1:7" ht="15" customHeight="1" x14ac:dyDescent="0.25">
      <c r="A437" s="1"/>
      <c r="B437" s="90">
        <v>381</v>
      </c>
      <c r="C437" s="86" t="s">
        <v>122</v>
      </c>
      <c r="D437" s="87">
        <v>50000</v>
      </c>
      <c r="E437" s="88">
        <v>0</v>
      </c>
      <c r="F437" s="88">
        <f>SUM(D437,E437)</f>
        <v>50000</v>
      </c>
      <c r="G437" s="83">
        <f t="shared" si="65"/>
        <v>100</v>
      </c>
    </row>
    <row r="438" spans="1:7" ht="15.75" customHeight="1" x14ac:dyDescent="0.25">
      <c r="A438" s="1"/>
      <c r="B438" s="89">
        <v>32</v>
      </c>
      <c r="C438" s="9" t="s">
        <v>118</v>
      </c>
      <c r="D438" s="107">
        <f>D439</f>
        <v>2000</v>
      </c>
      <c r="E438" s="107">
        <f>E439</f>
        <v>0</v>
      </c>
      <c r="F438" s="107">
        <f>F439</f>
        <v>2000</v>
      </c>
      <c r="G438" s="83">
        <f t="shared" si="65"/>
        <v>100</v>
      </c>
    </row>
    <row r="439" spans="1:7" ht="14.25" customHeight="1" x14ac:dyDescent="0.25">
      <c r="A439" s="1"/>
      <c r="B439" s="166">
        <v>322</v>
      </c>
      <c r="C439" s="127" t="s">
        <v>273</v>
      </c>
      <c r="D439" s="158">
        <v>2000</v>
      </c>
      <c r="E439" s="159">
        <v>0</v>
      </c>
      <c r="F439" s="88">
        <f>SUM(D439,E439)</f>
        <v>2000</v>
      </c>
      <c r="G439" s="83">
        <f t="shared" si="65"/>
        <v>100</v>
      </c>
    </row>
    <row r="440" spans="1:7" x14ac:dyDescent="0.25">
      <c r="A440" s="360" t="s">
        <v>279</v>
      </c>
      <c r="B440" s="360"/>
      <c r="C440" s="360"/>
      <c r="D440" s="160">
        <f t="shared" ref="D440:F443" si="70">D441</f>
        <v>90000</v>
      </c>
      <c r="E440" s="136">
        <f t="shared" si="70"/>
        <v>0</v>
      </c>
      <c r="F440" s="136">
        <f t="shared" si="70"/>
        <v>90000</v>
      </c>
      <c r="G440" s="77">
        <f t="shared" si="65"/>
        <v>100</v>
      </c>
    </row>
    <row r="441" spans="1:7" x14ac:dyDescent="0.25">
      <c r="A441" s="361" t="s">
        <v>280</v>
      </c>
      <c r="B441" s="361"/>
      <c r="C441" s="361"/>
      <c r="D441" s="161">
        <f t="shared" si="70"/>
        <v>90000</v>
      </c>
      <c r="E441" s="78">
        <f t="shared" si="70"/>
        <v>0</v>
      </c>
      <c r="F441" s="78">
        <f t="shared" si="70"/>
        <v>90000</v>
      </c>
      <c r="G441" s="79">
        <f t="shared" si="65"/>
        <v>100</v>
      </c>
    </row>
    <row r="442" spans="1:7" x14ac:dyDescent="0.25">
      <c r="A442" s="346" t="s">
        <v>129</v>
      </c>
      <c r="B442" s="347"/>
      <c r="C442" s="347"/>
      <c r="D442" s="151">
        <f t="shared" si="70"/>
        <v>90000</v>
      </c>
      <c r="E442" s="80">
        <f t="shared" si="70"/>
        <v>0</v>
      </c>
      <c r="F442" s="80">
        <f t="shared" si="70"/>
        <v>90000</v>
      </c>
      <c r="G442" s="81">
        <f t="shared" si="65"/>
        <v>100</v>
      </c>
    </row>
    <row r="443" spans="1:7" ht="15.75" customHeight="1" x14ac:dyDescent="0.25">
      <c r="A443" s="1"/>
      <c r="B443" s="165">
        <v>3</v>
      </c>
      <c r="C443" s="153" t="s">
        <v>117</v>
      </c>
      <c r="D443" s="98">
        <f t="shared" si="70"/>
        <v>90000</v>
      </c>
      <c r="E443" s="98">
        <f t="shared" si="70"/>
        <v>0</v>
      </c>
      <c r="F443" s="98">
        <f t="shared" si="70"/>
        <v>90000</v>
      </c>
      <c r="G443" s="83">
        <f t="shared" si="65"/>
        <v>100</v>
      </c>
    </row>
    <row r="444" spans="1:7" ht="15.75" customHeight="1" x14ac:dyDescent="0.25">
      <c r="A444" s="1"/>
      <c r="B444" s="89">
        <v>38</v>
      </c>
      <c r="C444" s="9" t="s">
        <v>121</v>
      </c>
      <c r="D444" s="84">
        <f>SUM(D445:D445)</f>
        <v>90000</v>
      </c>
      <c r="E444" s="84">
        <f>SUM(E445:E445)</f>
        <v>0</v>
      </c>
      <c r="F444" s="84">
        <f>SUM(F445:F445)</f>
        <v>90000</v>
      </c>
      <c r="G444" s="83">
        <f t="shared" si="65"/>
        <v>100</v>
      </c>
    </row>
    <row r="445" spans="1:7" ht="14.25" customHeight="1" x14ac:dyDescent="0.25">
      <c r="A445" s="1"/>
      <c r="B445" s="166">
        <v>382</v>
      </c>
      <c r="C445" s="127" t="s">
        <v>265</v>
      </c>
      <c r="D445" s="87">
        <v>90000</v>
      </c>
      <c r="E445" s="88">
        <v>0</v>
      </c>
      <c r="F445" s="88">
        <f>SUM(D445,E445)</f>
        <v>90000</v>
      </c>
      <c r="G445" s="83">
        <f t="shared" si="65"/>
        <v>100</v>
      </c>
    </row>
    <row r="446" spans="1:7" x14ac:dyDescent="0.25">
      <c r="A446" s="360" t="s">
        <v>281</v>
      </c>
      <c r="B446" s="360"/>
      <c r="C446" s="360"/>
      <c r="D446" s="160">
        <f t="shared" ref="D446:F450" si="71">D447</f>
        <v>140000</v>
      </c>
      <c r="E446" s="136">
        <f t="shared" si="71"/>
        <v>0</v>
      </c>
      <c r="F446" s="136">
        <f t="shared" si="71"/>
        <v>140000</v>
      </c>
      <c r="G446" s="77">
        <f t="shared" si="65"/>
        <v>100</v>
      </c>
    </row>
    <row r="447" spans="1:7" x14ac:dyDescent="0.25">
      <c r="A447" s="361" t="s">
        <v>280</v>
      </c>
      <c r="B447" s="361"/>
      <c r="C447" s="361"/>
      <c r="D447" s="161">
        <f>D448</f>
        <v>140000</v>
      </c>
      <c r="E447" s="78">
        <f>SUM(E448,E449)</f>
        <v>0</v>
      </c>
      <c r="F447" s="78">
        <f>F452</f>
        <v>140000</v>
      </c>
      <c r="G447" s="79">
        <f t="shared" si="65"/>
        <v>100</v>
      </c>
    </row>
    <row r="448" spans="1:7" x14ac:dyDescent="0.25">
      <c r="A448" s="346" t="s">
        <v>129</v>
      </c>
      <c r="B448" s="347"/>
      <c r="C448" s="347"/>
      <c r="D448" s="151">
        <f>D450</f>
        <v>140000</v>
      </c>
      <c r="E448" s="80">
        <v>-96692</v>
      </c>
      <c r="F448" s="80">
        <v>43308</v>
      </c>
      <c r="G448" s="81">
        <f t="shared" si="65"/>
        <v>30.934285714285714</v>
      </c>
    </row>
    <row r="449" spans="1:7" x14ac:dyDescent="0.25">
      <c r="A449" s="356" t="s">
        <v>116</v>
      </c>
      <c r="B449" s="356"/>
      <c r="C449" s="356"/>
      <c r="D449" s="151">
        <v>0</v>
      </c>
      <c r="E449" s="80">
        <v>96692</v>
      </c>
      <c r="F449" s="80">
        <v>96692</v>
      </c>
      <c r="G449" s="81"/>
    </row>
    <row r="450" spans="1:7" ht="17.25" customHeight="1" x14ac:dyDescent="0.25">
      <c r="A450" s="1"/>
      <c r="B450" s="165">
        <v>4</v>
      </c>
      <c r="C450" s="153" t="s">
        <v>145</v>
      </c>
      <c r="D450" s="98">
        <f t="shared" si="71"/>
        <v>140000</v>
      </c>
      <c r="E450" s="98">
        <f t="shared" si="71"/>
        <v>0</v>
      </c>
      <c r="F450" s="98">
        <f t="shared" si="71"/>
        <v>140000</v>
      </c>
      <c r="G450" s="83">
        <f t="shared" si="65"/>
        <v>100</v>
      </c>
    </row>
    <row r="451" spans="1:7" ht="17.25" customHeight="1" x14ac:dyDescent="0.25">
      <c r="A451" s="1"/>
      <c r="B451" s="89">
        <v>42</v>
      </c>
      <c r="C451" s="9" t="s">
        <v>282</v>
      </c>
      <c r="D451" s="84">
        <f>SUM(D452:D452)</f>
        <v>140000</v>
      </c>
      <c r="E451" s="84">
        <f>SUM(E452:E452)</f>
        <v>0</v>
      </c>
      <c r="F451" s="84">
        <f>SUM(F452:F452)</f>
        <v>140000</v>
      </c>
      <c r="G451" s="83">
        <f t="shared" si="65"/>
        <v>100</v>
      </c>
    </row>
    <row r="452" spans="1:7" ht="16.5" customHeight="1" x14ac:dyDescent="0.25">
      <c r="A452" s="1"/>
      <c r="B452" s="166">
        <v>421</v>
      </c>
      <c r="C452" s="127" t="s">
        <v>283</v>
      </c>
      <c r="D452" s="87">
        <v>140000</v>
      </c>
      <c r="E452" s="88">
        <v>0</v>
      </c>
      <c r="F452" s="88">
        <f>SUM(D452,E452)</f>
        <v>140000</v>
      </c>
      <c r="G452" s="83">
        <f t="shared" si="65"/>
        <v>100</v>
      </c>
    </row>
    <row r="453" spans="1:7" x14ac:dyDescent="0.25">
      <c r="A453" s="371" t="s">
        <v>284</v>
      </c>
      <c r="B453" s="371"/>
      <c r="C453" s="371"/>
      <c r="D453" s="160">
        <f t="shared" ref="D453:F456" si="72">D454</f>
        <v>28250</v>
      </c>
      <c r="E453" s="136">
        <f t="shared" si="72"/>
        <v>0</v>
      </c>
      <c r="F453" s="136">
        <f t="shared" si="72"/>
        <v>28250</v>
      </c>
      <c r="G453" s="77">
        <f t="shared" si="65"/>
        <v>100</v>
      </c>
    </row>
    <row r="454" spans="1:7" x14ac:dyDescent="0.25">
      <c r="A454" s="372" t="s">
        <v>278</v>
      </c>
      <c r="B454" s="372"/>
      <c r="C454" s="372"/>
      <c r="D454" s="161">
        <f t="shared" si="72"/>
        <v>28250</v>
      </c>
      <c r="E454" s="78">
        <f t="shared" si="72"/>
        <v>0</v>
      </c>
      <c r="F454" s="78">
        <f t="shared" si="72"/>
        <v>28250</v>
      </c>
      <c r="G454" s="79">
        <f t="shared" si="65"/>
        <v>100</v>
      </c>
    </row>
    <row r="455" spans="1:7" x14ac:dyDescent="0.25">
      <c r="A455" s="355" t="s">
        <v>209</v>
      </c>
      <c r="B455" s="355"/>
      <c r="C455" s="355"/>
      <c r="D455" s="151">
        <f t="shared" si="72"/>
        <v>28250</v>
      </c>
      <c r="E455" s="80">
        <f t="shared" si="72"/>
        <v>0</v>
      </c>
      <c r="F455" s="80">
        <f t="shared" si="72"/>
        <v>28250</v>
      </c>
      <c r="G455" s="81">
        <f t="shared" si="65"/>
        <v>100</v>
      </c>
    </row>
    <row r="456" spans="1:7" ht="19.5" customHeight="1" x14ac:dyDescent="0.25">
      <c r="A456" s="1"/>
      <c r="B456" s="165">
        <v>4</v>
      </c>
      <c r="C456" s="174" t="s">
        <v>285</v>
      </c>
      <c r="D456" s="98">
        <f t="shared" si="72"/>
        <v>28250</v>
      </c>
      <c r="E456" s="98">
        <f t="shared" si="72"/>
        <v>0</v>
      </c>
      <c r="F456" s="98">
        <f t="shared" si="72"/>
        <v>28250</v>
      </c>
      <c r="G456" s="83">
        <f t="shared" si="65"/>
        <v>100</v>
      </c>
    </row>
    <row r="457" spans="1:7" ht="17.25" customHeight="1" x14ac:dyDescent="0.25">
      <c r="A457" s="1"/>
      <c r="B457" s="89">
        <v>42</v>
      </c>
      <c r="C457" s="9" t="s">
        <v>286</v>
      </c>
      <c r="D457" s="84">
        <f>SUM(D458:D458)</f>
        <v>28250</v>
      </c>
      <c r="E457" s="84">
        <f>SUM(E458:E458)</f>
        <v>0</v>
      </c>
      <c r="F457" s="84">
        <f>SUM(F458:F458)</f>
        <v>28250</v>
      </c>
      <c r="G457" s="83">
        <f t="shared" si="65"/>
        <v>100</v>
      </c>
    </row>
    <row r="458" spans="1:7" ht="16.5" customHeight="1" x14ac:dyDescent="0.25">
      <c r="A458" s="1"/>
      <c r="B458" s="166">
        <v>426</v>
      </c>
      <c r="C458" s="127" t="s">
        <v>287</v>
      </c>
      <c r="D458" s="87">
        <v>28250</v>
      </c>
      <c r="E458" s="88">
        <v>0</v>
      </c>
      <c r="F458" s="88">
        <f>SUM(D458,E458)</f>
        <v>28250</v>
      </c>
      <c r="G458" s="83">
        <f t="shared" si="65"/>
        <v>100</v>
      </c>
    </row>
    <row r="459" spans="1:7" x14ac:dyDescent="0.25">
      <c r="A459" s="360" t="s">
        <v>288</v>
      </c>
      <c r="B459" s="360"/>
      <c r="C459" s="360"/>
      <c r="D459" s="167">
        <f>D460</f>
        <v>23000</v>
      </c>
      <c r="E459" s="76">
        <f>E460</f>
        <v>0</v>
      </c>
      <c r="F459" s="76">
        <f>F460</f>
        <v>23000</v>
      </c>
      <c r="G459" s="77">
        <f t="shared" si="65"/>
        <v>100</v>
      </c>
    </row>
    <row r="460" spans="1:7" x14ac:dyDescent="0.25">
      <c r="A460" s="361" t="s">
        <v>280</v>
      </c>
      <c r="B460" s="361"/>
      <c r="C460" s="361"/>
      <c r="D460" s="161">
        <f>D462</f>
        <v>23000</v>
      </c>
      <c r="E460" s="78">
        <f>E462</f>
        <v>0</v>
      </c>
      <c r="F460" s="78">
        <f>F462</f>
        <v>23000</v>
      </c>
      <c r="G460" s="79">
        <f t="shared" si="65"/>
        <v>100</v>
      </c>
    </row>
    <row r="461" spans="1:7" x14ac:dyDescent="0.25">
      <c r="A461" s="355" t="s">
        <v>209</v>
      </c>
      <c r="B461" s="355"/>
      <c r="C461" s="355"/>
      <c r="D461" s="151">
        <v>23000</v>
      </c>
      <c r="E461" s="97">
        <v>0</v>
      </c>
      <c r="F461" s="97">
        <v>23000</v>
      </c>
      <c r="G461" s="81">
        <f t="shared" si="65"/>
        <v>100</v>
      </c>
    </row>
    <row r="462" spans="1:7" ht="17.25" customHeight="1" x14ac:dyDescent="0.25">
      <c r="A462" s="1"/>
      <c r="B462" s="165">
        <v>3</v>
      </c>
      <c r="C462" s="153" t="s">
        <v>117</v>
      </c>
      <c r="D462" s="98">
        <f>SUM(D465,D463)</f>
        <v>23000</v>
      </c>
      <c r="E462" s="98">
        <f>SUM(E465,E463)</f>
        <v>0</v>
      </c>
      <c r="F462" s="98">
        <f>SUM(F465,F463)</f>
        <v>23000</v>
      </c>
      <c r="G462" s="83">
        <f t="shared" si="65"/>
        <v>100</v>
      </c>
    </row>
    <row r="463" spans="1:7" ht="16.5" customHeight="1" x14ac:dyDescent="0.25">
      <c r="A463" s="1"/>
      <c r="B463" s="89">
        <v>32</v>
      </c>
      <c r="C463" s="9" t="s">
        <v>118</v>
      </c>
      <c r="D463" s="84">
        <f>SUM(D464:D464)</f>
        <v>15000</v>
      </c>
      <c r="E463" s="84">
        <f>SUM(E464:E464)</f>
        <v>0</v>
      </c>
      <c r="F463" s="84">
        <f>SUM(F464:F464)</f>
        <v>15000</v>
      </c>
      <c r="G463" s="83">
        <f t="shared" si="65"/>
        <v>100</v>
      </c>
    </row>
    <row r="464" spans="1:7" ht="16.5" customHeight="1" x14ac:dyDescent="0.25">
      <c r="A464" s="1"/>
      <c r="B464" s="90">
        <v>322</v>
      </c>
      <c r="C464" s="86" t="s">
        <v>273</v>
      </c>
      <c r="D464" s="87">
        <v>15000</v>
      </c>
      <c r="E464" s="88">
        <v>0</v>
      </c>
      <c r="F464" s="88">
        <f>SUM(D464,E464)</f>
        <v>15000</v>
      </c>
      <c r="G464" s="83">
        <f t="shared" si="65"/>
        <v>100</v>
      </c>
    </row>
    <row r="465" spans="1:7" ht="16.5" customHeight="1" x14ac:dyDescent="0.25">
      <c r="A465" s="1"/>
      <c r="B465" s="175">
        <v>38</v>
      </c>
      <c r="C465" s="9" t="s">
        <v>121</v>
      </c>
      <c r="D465" s="84">
        <f>SUM(D466:D466)</f>
        <v>8000</v>
      </c>
      <c r="E465" s="84">
        <f>SUM(E466:E466)</f>
        <v>0</v>
      </c>
      <c r="F465" s="84">
        <f>SUM(F466:F466)</f>
        <v>8000</v>
      </c>
      <c r="G465" s="83">
        <f t="shared" si="65"/>
        <v>100</v>
      </c>
    </row>
    <row r="466" spans="1:7" ht="15" customHeight="1" x14ac:dyDescent="0.25">
      <c r="A466" s="1"/>
      <c r="B466" s="166">
        <v>381</v>
      </c>
      <c r="C466" s="127" t="s">
        <v>122</v>
      </c>
      <c r="D466" s="87">
        <v>8000</v>
      </c>
      <c r="E466" s="88">
        <v>0</v>
      </c>
      <c r="F466" s="88">
        <f>SUM(D466,E466)</f>
        <v>8000</v>
      </c>
      <c r="G466" s="83">
        <f t="shared" si="65"/>
        <v>100</v>
      </c>
    </row>
    <row r="467" spans="1:7" x14ac:dyDescent="0.25">
      <c r="A467" s="370" t="s">
        <v>289</v>
      </c>
      <c r="B467" s="370"/>
      <c r="C467" s="370"/>
      <c r="D467" s="173">
        <f>D468</f>
        <v>215000</v>
      </c>
      <c r="E467" s="163">
        <f>E468</f>
        <v>0</v>
      </c>
      <c r="F467" s="163">
        <f>F468</f>
        <v>215000</v>
      </c>
      <c r="G467" s="83">
        <f t="shared" ref="G467:G497" si="73">F467/D467*100</f>
        <v>100</v>
      </c>
    </row>
    <row r="468" spans="1:7" x14ac:dyDescent="0.25">
      <c r="A468" s="302" t="s">
        <v>290</v>
      </c>
      <c r="B468" s="302"/>
      <c r="C468" s="303"/>
      <c r="D468" s="74">
        <f>SUM(D469,D479,D485,D491)</f>
        <v>215000</v>
      </c>
      <c r="E468" s="74">
        <f>SUM(E469,E479,E485,E491)</f>
        <v>0</v>
      </c>
      <c r="F468" s="74">
        <f>SUM(F469,F479,F485,F491)</f>
        <v>215000</v>
      </c>
      <c r="G468" s="75">
        <f t="shared" si="73"/>
        <v>100</v>
      </c>
    </row>
    <row r="469" spans="1:7" x14ac:dyDescent="0.25">
      <c r="A469" s="360" t="s">
        <v>291</v>
      </c>
      <c r="B469" s="360"/>
      <c r="C469" s="360"/>
      <c r="D469" s="160">
        <f t="shared" ref="D469:F469" si="74">D470</f>
        <v>160000</v>
      </c>
      <c r="E469" s="136">
        <f t="shared" si="74"/>
        <v>0</v>
      </c>
      <c r="F469" s="136">
        <f t="shared" si="74"/>
        <v>160000</v>
      </c>
      <c r="G469" s="162">
        <f t="shared" si="73"/>
        <v>100</v>
      </c>
    </row>
    <row r="470" spans="1:7" x14ac:dyDescent="0.25">
      <c r="A470" s="361" t="s">
        <v>292</v>
      </c>
      <c r="B470" s="361"/>
      <c r="C470" s="361"/>
      <c r="D470" s="161">
        <f>D474</f>
        <v>160000</v>
      </c>
      <c r="E470" s="78">
        <f>E474</f>
        <v>0</v>
      </c>
      <c r="F470" s="78">
        <f>F474</f>
        <v>160000</v>
      </c>
      <c r="G470" s="79">
        <f t="shared" si="73"/>
        <v>100</v>
      </c>
    </row>
    <row r="471" spans="1:7" x14ac:dyDescent="0.25">
      <c r="A471" s="355" t="s">
        <v>209</v>
      </c>
      <c r="B471" s="355"/>
      <c r="C471" s="355"/>
      <c r="D471" s="151">
        <v>105000</v>
      </c>
      <c r="E471" s="97">
        <v>0</v>
      </c>
      <c r="F471" s="97">
        <f>SUM(D471,E471)</f>
        <v>105000</v>
      </c>
      <c r="G471" s="81">
        <f t="shared" si="73"/>
        <v>100</v>
      </c>
    </row>
    <row r="472" spans="1:7" x14ac:dyDescent="0.25">
      <c r="A472" s="347" t="s">
        <v>293</v>
      </c>
      <c r="B472" s="347"/>
      <c r="C472" s="347"/>
      <c r="D472" s="151">
        <v>35000</v>
      </c>
      <c r="E472" s="97">
        <v>0</v>
      </c>
      <c r="F472" s="97">
        <f>SUM(D472,E472)</f>
        <v>35000</v>
      </c>
      <c r="G472" s="81">
        <f t="shared" si="73"/>
        <v>100</v>
      </c>
    </row>
    <row r="473" spans="1:7" x14ac:dyDescent="0.25">
      <c r="A473" s="346" t="s">
        <v>129</v>
      </c>
      <c r="B473" s="347"/>
      <c r="C473" s="347"/>
      <c r="D473" s="151">
        <v>20000</v>
      </c>
      <c r="E473" s="97">
        <v>0</v>
      </c>
      <c r="F473" s="97">
        <v>20000</v>
      </c>
      <c r="G473" s="81">
        <v>0</v>
      </c>
    </row>
    <row r="474" spans="1:7" ht="17.25" customHeight="1" x14ac:dyDescent="0.25">
      <c r="A474" s="1"/>
      <c r="B474" s="165">
        <v>3</v>
      </c>
      <c r="C474" s="153" t="s">
        <v>117</v>
      </c>
      <c r="D474" s="98">
        <f>SUM(D475,D477)</f>
        <v>160000</v>
      </c>
      <c r="E474" s="98">
        <f>SUM(E475,E477)</f>
        <v>0</v>
      </c>
      <c r="F474" s="98">
        <f>SUM(F475,F477)</f>
        <v>160000</v>
      </c>
      <c r="G474" s="83">
        <f t="shared" si="73"/>
        <v>100</v>
      </c>
    </row>
    <row r="475" spans="1:7" ht="16.5" customHeight="1" x14ac:dyDescent="0.25">
      <c r="A475" s="1"/>
      <c r="B475" s="89">
        <v>37</v>
      </c>
      <c r="C475" s="9" t="s">
        <v>251</v>
      </c>
      <c r="D475" s="84">
        <f>SUM(D476:D476)</f>
        <v>160000</v>
      </c>
      <c r="E475" s="84">
        <f>SUM(E476:E476)</f>
        <v>0</v>
      </c>
      <c r="F475" s="84">
        <f>SUM(F476:F476)</f>
        <v>160000</v>
      </c>
      <c r="G475" s="83">
        <f t="shared" si="73"/>
        <v>100</v>
      </c>
    </row>
    <row r="476" spans="1:7" ht="17.25" customHeight="1" x14ac:dyDescent="0.25">
      <c r="A476" s="1"/>
      <c r="B476" s="90">
        <v>372</v>
      </c>
      <c r="C476" s="86" t="s">
        <v>294</v>
      </c>
      <c r="D476" s="87">
        <v>160000</v>
      </c>
      <c r="E476" s="88">
        <v>0</v>
      </c>
      <c r="F476" s="88">
        <f>SUM(D476,E476)</f>
        <v>160000</v>
      </c>
      <c r="G476" s="83">
        <f t="shared" si="73"/>
        <v>100</v>
      </c>
    </row>
    <row r="477" spans="1:7" ht="18.75" customHeight="1" x14ac:dyDescent="0.25">
      <c r="A477" s="1"/>
      <c r="B477" s="134">
        <v>38</v>
      </c>
      <c r="C477" s="9" t="s">
        <v>121</v>
      </c>
      <c r="D477" s="107">
        <f>D478</f>
        <v>0</v>
      </c>
      <c r="E477" s="107">
        <f>E478</f>
        <v>0</v>
      </c>
      <c r="F477" s="107">
        <f>F478</f>
        <v>0</v>
      </c>
      <c r="G477" s="83">
        <v>0</v>
      </c>
    </row>
    <row r="478" spans="1:7" ht="15" customHeight="1" x14ac:dyDescent="0.25">
      <c r="A478" s="1"/>
      <c r="B478" s="168">
        <v>381</v>
      </c>
      <c r="C478" s="127" t="s">
        <v>122</v>
      </c>
      <c r="D478" s="158">
        <v>0</v>
      </c>
      <c r="E478" s="159">
        <v>0</v>
      </c>
      <c r="F478" s="88">
        <f>SUM(D478,E478)</f>
        <v>0</v>
      </c>
      <c r="G478" s="83">
        <v>0</v>
      </c>
    </row>
    <row r="479" spans="1:7" x14ac:dyDescent="0.25">
      <c r="A479" s="360" t="s">
        <v>295</v>
      </c>
      <c r="B479" s="360"/>
      <c r="C479" s="360"/>
      <c r="D479" s="160">
        <f t="shared" ref="D479:F482" si="75">D480</f>
        <v>24000</v>
      </c>
      <c r="E479" s="136">
        <f t="shared" si="75"/>
        <v>0</v>
      </c>
      <c r="F479" s="136">
        <f t="shared" si="75"/>
        <v>24000</v>
      </c>
      <c r="G479" s="77">
        <f t="shared" si="73"/>
        <v>100</v>
      </c>
    </row>
    <row r="480" spans="1:7" x14ac:dyDescent="0.25">
      <c r="A480" s="361" t="s">
        <v>296</v>
      </c>
      <c r="B480" s="361"/>
      <c r="C480" s="361"/>
      <c r="D480" s="161">
        <f t="shared" si="75"/>
        <v>24000</v>
      </c>
      <c r="E480" s="78">
        <f t="shared" si="75"/>
        <v>0</v>
      </c>
      <c r="F480" s="78">
        <f t="shared" si="75"/>
        <v>24000</v>
      </c>
      <c r="G480" s="79">
        <f t="shared" si="73"/>
        <v>100</v>
      </c>
    </row>
    <row r="481" spans="1:7" x14ac:dyDescent="0.25">
      <c r="A481" s="355" t="s">
        <v>209</v>
      </c>
      <c r="B481" s="355"/>
      <c r="C481" s="355"/>
      <c r="D481" s="151">
        <f>D482</f>
        <v>24000</v>
      </c>
      <c r="E481" s="80">
        <f>E482</f>
        <v>0</v>
      </c>
      <c r="F481" s="80">
        <f>F482</f>
        <v>24000</v>
      </c>
      <c r="G481" s="81">
        <f t="shared" si="73"/>
        <v>100</v>
      </c>
    </row>
    <row r="482" spans="1:7" ht="16.5" customHeight="1" x14ac:dyDescent="0.25">
      <c r="A482" s="1"/>
      <c r="B482" s="165">
        <v>3</v>
      </c>
      <c r="C482" s="153" t="s">
        <v>117</v>
      </c>
      <c r="D482" s="98">
        <f t="shared" si="75"/>
        <v>24000</v>
      </c>
      <c r="E482" s="98">
        <f t="shared" si="75"/>
        <v>0</v>
      </c>
      <c r="F482" s="98">
        <f t="shared" si="75"/>
        <v>24000</v>
      </c>
      <c r="G482" s="83">
        <f t="shared" si="73"/>
        <v>100</v>
      </c>
    </row>
    <row r="483" spans="1:7" ht="15.75" customHeight="1" x14ac:dyDescent="0.25">
      <c r="A483" s="1"/>
      <c r="B483" s="89">
        <v>37</v>
      </c>
      <c r="C483" s="9" t="s">
        <v>251</v>
      </c>
      <c r="D483" s="84">
        <f>SUM(D484:D484)</f>
        <v>24000</v>
      </c>
      <c r="E483" s="84">
        <f>SUM(E484:E484)</f>
        <v>0</v>
      </c>
      <c r="F483" s="84">
        <f>SUM(F484:F484)</f>
        <v>24000</v>
      </c>
      <c r="G483" s="83">
        <f t="shared" si="73"/>
        <v>100</v>
      </c>
    </row>
    <row r="484" spans="1:7" ht="17.25" customHeight="1" x14ac:dyDescent="0.25">
      <c r="A484" s="1"/>
      <c r="B484" s="166">
        <v>372</v>
      </c>
      <c r="C484" s="127" t="s">
        <v>253</v>
      </c>
      <c r="D484" s="87">
        <v>24000</v>
      </c>
      <c r="E484" s="88">
        <v>0</v>
      </c>
      <c r="F484" s="88">
        <f>SUM(D484,E484)</f>
        <v>24000</v>
      </c>
      <c r="G484" s="83">
        <f t="shared" si="73"/>
        <v>100</v>
      </c>
    </row>
    <row r="485" spans="1:7" x14ac:dyDescent="0.25">
      <c r="A485" s="360" t="s">
        <v>297</v>
      </c>
      <c r="B485" s="360"/>
      <c r="C485" s="360"/>
      <c r="D485" s="160">
        <f t="shared" ref="D485:F488" si="76">D486</f>
        <v>21000</v>
      </c>
      <c r="E485" s="136">
        <f t="shared" si="76"/>
        <v>0</v>
      </c>
      <c r="F485" s="136">
        <f t="shared" si="76"/>
        <v>21000</v>
      </c>
      <c r="G485" s="77">
        <f t="shared" si="73"/>
        <v>100</v>
      </c>
    </row>
    <row r="486" spans="1:7" x14ac:dyDescent="0.25">
      <c r="A486" s="361" t="s">
        <v>292</v>
      </c>
      <c r="B486" s="361"/>
      <c r="C486" s="361"/>
      <c r="D486" s="161">
        <f t="shared" si="76"/>
        <v>21000</v>
      </c>
      <c r="E486" s="78">
        <f t="shared" si="76"/>
        <v>0</v>
      </c>
      <c r="F486" s="78">
        <f t="shared" si="76"/>
        <v>21000</v>
      </c>
      <c r="G486" s="79">
        <f t="shared" si="73"/>
        <v>100</v>
      </c>
    </row>
    <row r="487" spans="1:7" x14ac:dyDescent="0.25">
      <c r="A487" s="355" t="s">
        <v>209</v>
      </c>
      <c r="B487" s="355"/>
      <c r="C487" s="355"/>
      <c r="D487" s="151">
        <f t="shared" si="76"/>
        <v>21000</v>
      </c>
      <c r="E487" s="80">
        <f t="shared" si="76"/>
        <v>0</v>
      </c>
      <c r="F487" s="80">
        <f t="shared" si="76"/>
        <v>21000</v>
      </c>
      <c r="G487" s="81">
        <f t="shared" si="73"/>
        <v>100</v>
      </c>
    </row>
    <row r="488" spans="1:7" ht="15.75" customHeight="1" x14ac:dyDescent="0.25">
      <c r="A488" s="1"/>
      <c r="B488" s="165">
        <v>3</v>
      </c>
      <c r="C488" s="153" t="s">
        <v>117</v>
      </c>
      <c r="D488" s="98">
        <f t="shared" si="76"/>
        <v>21000</v>
      </c>
      <c r="E488" s="98">
        <f t="shared" si="76"/>
        <v>0</v>
      </c>
      <c r="F488" s="98">
        <f t="shared" si="76"/>
        <v>21000</v>
      </c>
      <c r="G488" s="83">
        <f t="shared" si="73"/>
        <v>100</v>
      </c>
    </row>
    <row r="489" spans="1:7" ht="15.75" customHeight="1" x14ac:dyDescent="0.25">
      <c r="A489" s="1"/>
      <c r="B489" s="89">
        <v>38</v>
      </c>
      <c r="C489" s="9" t="s">
        <v>121</v>
      </c>
      <c r="D489" s="84">
        <f>SUM(D490:D490)</f>
        <v>21000</v>
      </c>
      <c r="E489" s="84">
        <f>SUM(E490:E490)</f>
        <v>0</v>
      </c>
      <c r="F489" s="84">
        <f>SUM(F490:F490)</f>
        <v>21000</v>
      </c>
      <c r="G489" s="83">
        <f t="shared" si="73"/>
        <v>100</v>
      </c>
    </row>
    <row r="490" spans="1:7" ht="15" customHeight="1" x14ac:dyDescent="0.25">
      <c r="A490" s="1"/>
      <c r="B490" s="166">
        <v>381</v>
      </c>
      <c r="C490" s="127" t="s">
        <v>122</v>
      </c>
      <c r="D490" s="87">
        <v>21000</v>
      </c>
      <c r="E490" s="88">
        <v>0</v>
      </c>
      <c r="F490" s="88">
        <f>SUM(D490,E490)</f>
        <v>21000</v>
      </c>
      <c r="G490" s="83">
        <f t="shared" si="73"/>
        <v>100</v>
      </c>
    </row>
    <row r="491" spans="1:7" x14ac:dyDescent="0.25">
      <c r="A491" s="363" t="s">
        <v>298</v>
      </c>
      <c r="B491" s="363"/>
      <c r="C491" s="363"/>
      <c r="D491" s="160">
        <f t="shared" ref="D491:F494" si="77">D492</f>
        <v>10000</v>
      </c>
      <c r="E491" s="136">
        <f t="shared" si="77"/>
        <v>0</v>
      </c>
      <c r="F491" s="136">
        <f t="shared" si="77"/>
        <v>10000</v>
      </c>
      <c r="G491" s="77">
        <f t="shared" si="73"/>
        <v>100</v>
      </c>
    </row>
    <row r="492" spans="1:7" x14ac:dyDescent="0.25">
      <c r="A492" s="361" t="s">
        <v>296</v>
      </c>
      <c r="B492" s="361"/>
      <c r="C492" s="361"/>
      <c r="D492" s="161">
        <f t="shared" si="77"/>
        <v>10000</v>
      </c>
      <c r="E492" s="78">
        <f t="shared" si="77"/>
        <v>0</v>
      </c>
      <c r="F492" s="78">
        <f t="shared" si="77"/>
        <v>10000</v>
      </c>
      <c r="G492" s="79">
        <f t="shared" si="73"/>
        <v>100</v>
      </c>
    </row>
    <row r="493" spans="1:7" x14ac:dyDescent="0.25">
      <c r="A493" s="355" t="s">
        <v>209</v>
      </c>
      <c r="B493" s="355"/>
      <c r="C493" s="355"/>
      <c r="D493" s="151">
        <f t="shared" si="77"/>
        <v>10000</v>
      </c>
      <c r="E493" s="80">
        <f t="shared" si="77"/>
        <v>0</v>
      </c>
      <c r="F493" s="80">
        <f t="shared" si="77"/>
        <v>10000</v>
      </c>
      <c r="G493" s="81">
        <f t="shared" si="73"/>
        <v>100</v>
      </c>
    </row>
    <row r="494" spans="1:7" ht="16.5" customHeight="1" x14ac:dyDescent="0.25">
      <c r="A494" s="1"/>
      <c r="B494" s="165">
        <v>3</v>
      </c>
      <c r="C494" s="153" t="s">
        <v>117</v>
      </c>
      <c r="D494" s="98">
        <f t="shared" si="77"/>
        <v>10000</v>
      </c>
      <c r="E494" s="98">
        <f t="shared" si="77"/>
        <v>0</v>
      </c>
      <c r="F494" s="98">
        <f t="shared" si="77"/>
        <v>10000</v>
      </c>
      <c r="G494" s="83">
        <f t="shared" si="73"/>
        <v>100</v>
      </c>
    </row>
    <row r="495" spans="1:7" ht="18" customHeight="1" x14ac:dyDescent="0.25">
      <c r="A495" s="1"/>
      <c r="B495" s="89">
        <v>37</v>
      </c>
      <c r="C495" s="9" t="s">
        <v>251</v>
      </c>
      <c r="D495" s="84">
        <f>SUM(D496:D496)</f>
        <v>10000</v>
      </c>
      <c r="E495" s="84">
        <f>SUM(E496:E496)</f>
        <v>0</v>
      </c>
      <c r="F495" s="84">
        <f>SUM(F496:F496)</f>
        <v>10000</v>
      </c>
      <c r="G495" s="83">
        <f t="shared" si="73"/>
        <v>100</v>
      </c>
    </row>
    <row r="496" spans="1:7" ht="18" customHeight="1" x14ac:dyDescent="0.25">
      <c r="A496" s="1"/>
      <c r="B496" s="166">
        <v>372</v>
      </c>
      <c r="C496" s="127" t="s">
        <v>253</v>
      </c>
      <c r="D496" s="87">
        <v>10000</v>
      </c>
      <c r="E496" s="88">
        <v>0</v>
      </c>
      <c r="F496" s="88">
        <f>SUM(D496,E496)</f>
        <v>10000</v>
      </c>
      <c r="G496" s="83">
        <f t="shared" si="73"/>
        <v>100</v>
      </c>
    </row>
    <row r="497" spans="1:7" x14ac:dyDescent="0.25">
      <c r="A497" s="373" t="s">
        <v>299</v>
      </c>
      <c r="B497" s="373"/>
      <c r="C497" s="373"/>
      <c r="D497" s="173">
        <f>D498</f>
        <v>269900</v>
      </c>
      <c r="E497" s="163">
        <f>E498</f>
        <v>1370100</v>
      </c>
      <c r="F497" s="163">
        <f>F498</f>
        <v>1640000</v>
      </c>
      <c r="G497" s="83">
        <f t="shared" si="73"/>
        <v>607.63245646535756</v>
      </c>
    </row>
    <row r="498" spans="1:7" x14ac:dyDescent="0.25">
      <c r="A498" s="369" t="s">
        <v>300</v>
      </c>
      <c r="B498" s="369"/>
      <c r="C498" s="369"/>
      <c r="D498" s="164">
        <f>SUM(D499,D505,D511,D520)</f>
        <v>269900</v>
      </c>
      <c r="E498" s="74">
        <f>SUM(E499,E505,E511,E520)</f>
        <v>1370100</v>
      </c>
      <c r="F498" s="74">
        <f>SUM(F499,F505,F511,F520)</f>
        <v>1640000</v>
      </c>
      <c r="G498" s="75">
        <f>F498/D498*100</f>
        <v>607.63245646535756</v>
      </c>
    </row>
    <row r="499" spans="1:7" x14ac:dyDescent="0.25">
      <c r="A499" s="360" t="s">
        <v>301</v>
      </c>
      <c r="B499" s="360"/>
      <c r="C499" s="360"/>
      <c r="D499" s="160">
        <f t="shared" ref="D499:F502" si="78">D500</f>
        <v>0</v>
      </c>
      <c r="E499" s="136">
        <f t="shared" si="78"/>
        <v>0</v>
      </c>
      <c r="F499" s="136">
        <f t="shared" si="78"/>
        <v>0</v>
      </c>
      <c r="G499" s="77">
        <v>0</v>
      </c>
    </row>
    <row r="500" spans="1:7" x14ac:dyDescent="0.25">
      <c r="A500" s="361" t="s">
        <v>302</v>
      </c>
      <c r="B500" s="361"/>
      <c r="C500" s="361"/>
      <c r="D500" s="161">
        <f t="shared" si="78"/>
        <v>0</v>
      </c>
      <c r="E500" s="78">
        <f t="shared" si="78"/>
        <v>0</v>
      </c>
      <c r="F500" s="78">
        <f t="shared" si="78"/>
        <v>0</v>
      </c>
      <c r="G500" s="79">
        <v>0</v>
      </c>
    </row>
    <row r="501" spans="1:7" x14ac:dyDescent="0.25">
      <c r="A501" s="355" t="s">
        <v>209</v>
      </c>
      <c r="B501" s="355"/>
      <c r="C501" s="355"/>
      <c r="D501" s="151">
        <f t="shared" si="78"/>
        <v>0</v>
      </c>
      <c r="E501" s="80">
        <f t="shared" si="78"/>
        <v>0</v>
      </c>
      <c r="F501" s="80">
        <f t="shared" si="78"/>
        <v>0</v>
      </c>
      <c r="G501" s="81">
        <v>0</v>
      </c>
    </row>
    <row r="502" spans="1:7" ht="15" customHeight="1" x14ac:dyDescent="0.25">
      <c r="A502" s="1"/>
      <c r="B502" s="152">
        <v>3</v>
      </c>
      <c r="C502" s="153" t="s">
        <v>117</v>
      </c>
      <c r="D502" s="98">
        <f t="shared" si="78"/>
        <v>0</v>
      </c>
      <c r="E502" s="98">
        <f t="shared" si="78"/>
        <v>0</v>
      </c>
      <c r="F502" s="98">
        <f t="shared" si="78"/>
        <v>0</v>
      </c>
      <c r="G502" s="110">
        <v>0</v>
      </c>
    </row>
    <row r="503" spans="1:7" ht="15.75" customHeight="1" x14ac:dyDescent="0.25">
      <c r="A503" s="1"/>
      <c r="B503" s="82">
        <v>32</v>
      </c>
      <c r="C503" s="9" t="s">
        <v>118</v>
      </c>
      <c r="D503" s="84">
        <f>SUM(D504:D504)</f>
        <v>0</v>
      </c>
      <c r="E503" s="84">
        <f>SUM(E504:E504)</f>
        <v>0</v>
      </c>
      <c r="F503" s="84">
        <f>SUM(F504:F504)</f>
        <v>0</v>
      </c>
      <c r="G503" s="110">
        <v>0</v>
      </c>
    </row>
    <row r="504" spans="1:7" ht="15.75" customHeight="1" x14ac:dyDescent="0.25">
      <c r="A504" s="1"/>
      <c r="B504" s="157">
        <v>323</v>
      </c>
      <c r="C504" s="127" t="s">
        <v>303</v>
      </c>
      <c r="D504" s="87">
        <v>0</v>
      </c>
      <c r="E504" s="88">
        <v>0</v>
      </c>
      <c r="F504" s="88">
        <f>SUM(D504,E504)</f>
        <v>0</v>
      </c>
      <c r="G504" s="110">
        <v>0</v>
      </c>
    </row>
    <row r="505" spans="1:7" x14ac:dyDescent="0.25">
      <c r="A505" s="360" t="s">
        <v>304</v>
      </c>
      <c r="B505" s="360"/>
      <c r="C505" s="360"/>
      <c r="D505" s="160">
        <f t="shared" ref="D505:F508" si="79">D506</f>
        <v>0</v>
      </c>
      <c r="E505" s="136">
        <f t="shared" si="79"/>
        <v>0</v>
      </c>
      <c r="F505" s="136">
        <f t="shared" si="79"/>
        <v>0</v>
      </c>
      <c r="G505" s="77">
        <v>0</v>
      </c>
    </row>
    <row r="506" spans="1:7" x14ac:dyDescent="0.25">
      <c r="A506" s="361" t="s">
        <v>302</v>
      </c>
      <c r="B506" s="361"/>
      <c r="C506" s="361"/>
      <c r="D506" s="161">
        <f t="shared" si="79"/>
        <v>0</v>
      </c>
      <c r="E506" s="78">
        <f t="shared" si="79"/>
        <v>0</v>
      </c>
      <c r="F506" s="78">
        <f t="shared" si="79"/>
        <v>0</v>
      </c>
      <c r="G506" s="79">
        <v>0</v>
      </c>
    </row>
    <row r="507" spans="1:7" x14ac:dyDescent="0.25">
      <c r="A507" s="355" t="s">
        <v>209</v>
      </c>
      <c r="B507" s="355"/>
      <c r="C507" s="355"/>
      <c r="D507" s="151">
        <f t="shared" si="79"/>
        <v>0</v>
      </c>
      <c r="E507" s="80">
        <f t="shared" si="79"/>
        <v>0</v>
      </c>
      <c r="F507" s="80">
        <f t="shared" si="79"/>
        <v>0</v>
      </c>
      <c r="G507" s="81">
        <v>0</v>
      </c>
    </row>
    <row r="508" spans="1:7" ht="15" customHeight="1" x14ac:dyDescent="0.25">
      <c r="A508" s="1"/>
      <c r="B508" s="152">
        <v>3</v>
      </c>
      <c r="C508" s="153" t="s">
        <v>117</v>
      </c>
      <c r="D508" s="98">
        <f t="shared" si="79"/>
        <v>0</v>
      </c>
      <c r="E508" s="98">
        <f t="shared" si="79"/>
        <v>0</v>
      </c>
      <c r="F508" s="98">
        <f t="shared" si="79"/>
        <v>0</v>
      </c>
      <c r="G508" s="110">
        <v>0</v>
      </c>
    </row>
    <row r="509" spans="1:7" ht="16.5" customHeight="1" x14ac:dyDescent="0.25">
      <c r="A509" s="1"/>
      <c r="B509" s="82">
        <v>32</v>
      </c>
      <c r="C509" s="9" t="s">
        <v>118</v>
      </c>
      <c r="D509" s="84">
        <f>SUM(D510:D510)</f>
        <v>0</v>
      </c>
      <c r="E509" s="84">
        <f>SUM(E510:E510)</f>
        <v>0</v>
      </c>
      <c r="F509" s="84">
        <f>SUM(F510:F510)</f>
        <v>0</v>
      </c>
      <c r="G509" s="176">
        <v>0</v>
      </c>
    </row>
    <row r="510" spans="1:7" ht="15" customHeight="1" x14ac:dyDescent="0.25">
      <c r="A510" s="1"/>
      <c r="B510" s="157">
        <v>323</v>
      </c>
      <c r="C510" s="127" t="s">
        <v>303</v>
      </c>
      <c r="D510" s="87">
        <v>0</v>
      </c>
      <c r="E510" s="88">
        <v>0</v>
      </c>
      <c r="F510" s="88">
        <f>SUM(D510,E510)</f>
        <v>0</v>
      </c>
      <c r="G510" s="110">
        <v>0</v>
      </c>
    </row>
    <row r="511" spans="1:7" x14ac:dyDescent="0.25">
      <c r="A511" s="363" t="s">
        <v>305</v>
      </c>
      <c r="B511" s="363"/>
      <c r="C511" s="363"/>
      <c r="D511" s="167">
        <f t="shared" ref="D511:F511" si="80">D512</f>
        <v>269900</v>
      </c>
      <c r="E511" s="76">
        <f t="shared" si="80"/>
        <v>1350100</v>
      </c>
      <c r="F511" s="76">
        <f t="shared" si="80"/>
        <v>1620000</v>
      </c>
      <c r="G511" s="77">
        <f t="shared" ref="G511:G519" si="81">F511/D511*100</f>
        <v>600.22230455724343</v>
      </c>
    </row>
    <row r="512" spans="1:7" x14ac:dyDescent="0.25">
      <c r="A512" s="361" t="s">
        <v>302</v>
      </c>
      <c r="B512" s="361"/>
      <c r="C512" s="361"/>
      <c r="D512" s="161">
        <f>D516</f>
        <v>269900</v>
      </c>
      <c r="E512" s="78">
        <f>E516</f>
        <v>1350100</v>
      </c>
      <c r="F512" s="78">
        <f>F516</f>
        <v>1620000</v>
      </c>
      <c r="G512" s="79">
        <f t="shared" si="81"/>
        <v>600.22230455724343</v>
      </c>
    </row>
    <row r="513" spans="1:7" x14ac:dyDescent="0.25">
      <c r="A513" s="346" t="s">
        <v>129</v>
      </c>
      <c r="B513" s="347"/>
      <c r="C513" s="347"/>
      <c r="D513" s="151">
        <f>D516</f>
        <v>269900</v>
      </c>
      <c r="E513" s="80">
        <v>-200125</v>
      </c>
      <c r="F513" s="80">
        <v>69775</v>
      </c>
      <c r="G513" s="81">
        <f t="shared" si="81"/>
        <v>25.852167469433123</v>
      </c>
    </row>
    <row r="514" spans="1:7" x14ac:dyDescent="0.25">
      <c r="A514" s="346" t="s">
        <v>306</v>
      </c>
      <c r="B514" s="346"/>
      <c r="C514" s="346"/>
      <c r="D514" s="151">
        <v>0</v>
      </c>
      <c r="E514" s="80">
        <v>350000</v>
      </c>
      <c r="F514" s="80">
        <v>350000</v>
      </c>
      <c r="G514" s="81">
        <v>0</v>
      </c>
    </row>
    <row r="515" spans="1:7" x14ac:dyDescent="0.25">
      <c r="A515" s="356" t="s">
        <v>116</v>
      </c>
      <c r="B515" s="356"/>
      <c r="C515" s="356"/>
      <c r="D515" s="151">
        <v>0</v>
      </c>
      <c r="E515" s="80">
        <v>1200225</v>
      </c>
      <c r="F515" s="80">
        <v>1200225</v>
      </c>
      <c r="G515" s="81">
        <v>0</v>
      </c>
    </row>
    <row r="516" spans="1:7" ht="16.5" customHeight="1" x14ac:dyDescent="0.25">
      <c r="A516" s="1"/>
      <c r="B516" s="152">
        <v>4</v>
      </c>
      <c r="C516" s="153" t="s">
        <v>285</v>
      </c>
      <c r="D516" s="98">
        <f t="shared" ref="D516:F516" si="82">D517</f>
        <v>269900</v>
      </c>
      <c r="E516" s="98">
        <f t="shared" si="82"/>
        <v>1350100</v>
      </c>
      <c r="F516" s="98">
        <f t="shared" si="82"/>
        <v>1620000</v>
      </c>
      <c r="G516" s="83">
        <f t="shared" si="81"/>
        <v>600.22230455724343</v>
      </c>
    </row>
    <row r="517" spans="1:7" ht="16.5" customHeight="1" x14ac:dyDescent="0.25">
      <c r="A517" s="1"/>
      <c r="B517" s="82">
        <v>42</v>
      </c>
      <c r="C517" s="9" t="s">
        <v>286</v>
      </c>
      <c r="D517" s="84">
        <f>SUM(D518,D519)</f>
        <v>269900</v>
      </c>
      <c r="E517" s="84">
        <f>SUM(E518,E519)</f>
        <v>1350100</v>
      </c>
      <c r="F517" s="84">
        <f>SUM(F518,F519)</f>
        <v>1620000</v>
      </c>
      <c r="G517" s="83">
        <f t="shared" si="81"/>
        <v>600.22230455724343</v>
      </c>
    </row>
    <row r="518" spans="1:7" ht="16.5" customHeight="1" x14ac:dyDescent="0.25">
      <c r="A518" s="1"/>
      <c r="B518" s="85">
        <v>421</v>
      </c>
      <c r="C518" s="86" t="s">
        <v>171</v>
      </c>
      <c r="D518" s="87">
        <v>249900</v>
      </c>
      <c r="E518" s="133">
        <v>1350100</v>
      </c>
      <c r="F518" s="133">
        <f>SUM(D518,E518)</f>
        <v>1600000</v>
      </c>
      <c r="G518" s="83">
        <f t="shared" si="81"/>
        <v>640.25610244097629</v>
      </c>
    </row>
    <row r="519" spans="1:7" ht="15.75" customHeight="1" x14ac:dyDescent="0.25">
      <c r="A519" s="1"/>
      <c r="B519" s="126">
        <v>426</v>
      </c>
      <c r="C519" s="177" t="s">
        <v>169</v>
      </c>
      <c r="D519" s="87">
        <v>20000</v>
      </c>
      <c r="E519" s="88">
        <v>0</v>
      </c>
      <c r="F519" s="88">
        <f>SUM(D519,E519)</f>
        <v>20000</v>
      </c>
      <c r="G519" s="83">
        <f t="shared" si="81"/>
        <v>100</v>
      </c>
    </row>
    <row r="520" spans="1:7" x14ac:dyDescent="0.25">
      <c r="A520" s="363" t="s">
        <v>307</v>
      </c>
      <c r="B520" s="363"/>
      <c r="C520" s="363"/>
      <c r="D520" s="167">
        <f t="shared" ref="D520:F523" si="83">D521</f>
        <v>0</v>
      </c>
      <c r="E520" s="76">
        <f t="shared" si="83"/>
        <v>20000</v>
      </c>
      <c r="F520" s="76">
        <f t="shared" si="83"/>
        <v>20000</v>
      </c>
      <c r="G520" s="162">
        <v>0</v>
      </c>
    </row>
    <row r="521" spans="1:7" x14ac:dyDescent="0.25">
      <c r="A521" s="361" t="s">
        <v>302</v>
      </c>
      <c r="B521" s="361"/>
      <c r="C521" s="361"/>
      <c r="D521" s="161">
        <f t="shared" si="83"/>
        <v>0</v>
      </c>
      <c r="E521" s="78">
        <f t="shared" si="83"/>
        <v>20000</v>
      </c>
      <c r="F521" s="78">
        <f t="shared" si="83"/>
        <v>20000</v>
      </c>
      <c r="G521" s="79">
        <v>0</v>
      </c>
    </row>
    <row r="522" spans="1:7" x14ac:dyDescent="0.25">
      <c r="A522" s="355" t="s">
        <v>209</v>
      </c>
      <c r="B522" s="355"/>
      <c r="C522" s="355"/>
      <c r="D522" s="151">
        <f t="shared" si="83"/>
        <v>0</v>
      </c>
      <c r="E522" s="80">
        <f t="shared" si="83"/>
        <v>20000</v>
      </c>
      <c r="F522" s="80">
        <f t="shared" si="83"/>
        <v>20000</v>
      </c>
      <c r="G522" s="81">
        <v>0</v>
      </c>
    </row>
    <row r="523" spans="1:7" ht="15" customHeight="1" x14ac:dyDescent="0.25">
      <c r="A523" s="1"/>
      <c r="B523" s="165">
        <v>3</v>
      </c>
      <c r="C523" s="153" t="s">
        <v>117</v>
      </c>
      <c r="D523" s="98">
        <f t="shared" si="83"/>
        <v>0</v>
      </c>
      <c r="E523" s="98">
        <f t="shared" si="83"/>
        <v>20000</v>
      </c>
      <c r="F523" s="98">
        <f t="shared" si="83"/>
        <v>20000</v>
      </c>
      <c r="G523" s="83">
        <v>0</v>
      </c>
    </row>
    <row r="524" spans="1:7" ht="13.5" customHeight="1" x14ac:dyDescent="0.25">
      <c r="A524" s="1"/>
      <c r="B524" s="89">
        <v>36</v>
      </c>
      <c r="C524" s="9" t="s">
        <v>153</v>
      </c>
      <c r="D524" s="84">
        <f>SUM(D525:D525)</f>
        <v>0</v>
      </c>
      <c r="E524" s="84">
        <f>SUM(E525:E525)</f>
        <v>20000</v>
      </c>
      <c r="F524" s="84">
        <f>SUM(F525:F525)</f>
        <v>20000</v>
      </c>
      <c r="G524" s="83">
        <v>0</v>
      </c>
    </row>
    <row r="525" spans="1:7" ht="14.25" customHeight="1" x14ac:dyDescent="0.25">
      <c r="A525" s="1"/>
      <c r="B525" s="166">
        <v>366</v>
      </c>
      <c r="C525" s="127" t="s">
        <v>308</v>
      </c>
      <c r="D525" s="87">
        <v>0</v>
      </c>
      <c r="E525" s="88">
        <v>20000</v>
      </c>
      <c r="F525" s="88">
        <f>SUM(D525,E525)</f>
        <v>20000</v>
      </c>
      <c r="G525" s="83">
        <v>0</v>
      </c>
    </row>
    <row r="526" spans="1:7" x14ac:dyDescent="0.25">
      <c r="A526" s="379" t="s">
        <v>309</v>
      </c>
      <c r="B526" s="379"/>
      <c r="C526" s="379"/>
      <c r="D526" s="178">
        <v>0</v>
      </c>
      <c r="E526" s="104">
        <v>20000</v>
      </c>
      <c r="F526" s="104">
        <f>SUM(D526,E526)</f>
        <v>20000</v>
      </c>
      <c r="G526" s="83">
        <v>0</v>
      </c>
    </row>
    <row r="527" spans="1:7" x14ac:dyDescent="0.25">
      <c r="A527" s="374" t="s">
        <v>310</v>
      </c>
      <c r="B527" s="374"/>
      <c r="C527" s="374"/>
      <c r="D527" s="164">
        <f t="shared" ref="D527:F531" si="84">D528</f>
        <v>0</v>
      </c>
      <c r="E527" s="74">
        <f t="shared" si="84"/>
        <v>20000</v>
      </c>
      <c r="F527" s="74">
        <f t="shared" si="84"/>
        <v>20000</v>
      </c>
      <c r="G527" s="75">
        <v>0</v>
      </c>
    </row>
    <row r="528" spans="1:7" x14ac:dyDescent="0.25">
      <c r="A528" s="371" t="s">
        <v>311</v>
      </c>
      <c r="B528" s="371"/>
      <c r="C528" s="371"/>
      <c r="D528" s="167">
        <f t="shared" si="84"/>
        <v>0</v>
      </c>
      <c r="E528" s="76">
        <f t="shared" si="84"/>
        <v>20000</v>
      </c>
      <c r="F528" s="76">
        <f t="shared" si="84"/>
        <v>20000</v>
      </c>
      <c r="G528" s="77">
        <v>0</v>
      </c>
    </row>
    <row r="529" spans="1:7" x14ac:dyDescent="0.25">
      <c r="A529" s="375" t="s">
        <v>312</v>
      </c>
      <c r="B529" s="375"/>
      <c r="C529" s="375"/>
      <c r="D529" s="161">
        <f t="shared" si="84"/>
        <v>0</v>
      </c>
      <c r="E529" s="78">
        <f t="shared" si="84"/>
        <v>20000</v>
      </c>
      <c r="F529" s="78">
        <f t="shared" si="84"/>
        <v>20000</v>
      </c>
      <c r="G529" s="79">
        <v>0</v>
      </c>
    </row>
    <row r="530" spans="1:7" x14ac:dyDescent="0.25">
      <c r="A530" s="355" t="s">
        <v>209</v>
      </c>
      <c r="B530" s="355"/>
      <c r="C530" s="355"/>
      <c r="D530" s="151">
        <f t="shared" si="84"/>
        <v>0</v>
      </c>
      <c r="E530" s="80">
        <f t="shared" si="84"/>
        <v>20000</v>
      </c>
      <c r="F530" s="80">
        <f t="shared" si="84"/>
        <v>20000</v>
      </c>
      <c r="G530" s="81">
        <v>0</v>
      </c>
    </row>
    <row r="531" spans="1:7" ht="16.5" customHeight="1" x14ac:dyDescent="0.25">
      <c r="A531" s="1"/>
      <c r="B531" s="165">
        <v>4</v>
      </c>
      <c r="C531" s="153" t="s">
        <v>285</v>
      </c>
      <c r="D531" s="98">
        <f t="shared" si="84"/>
        <v>0</v>
      </c>
      <c r="E531" s="98">
        <f t="shared" si="84"/>
        <v>20000</v>
      </c>
      <c r="F531" s="98">
        <f t="shared" si="84"/>
        <v>20000</v>
      </c>
      <c r="G531" s="83">
        <v>0</v>
      </c>
    </row>
    <row r="532" spans="1:7" ht="18.75" customHeight="1" x14ac:dyDescent="0.25">
      <c r="A532" s="27"/>
      <c r="B532" s="179">
        <v>42</v>
      </c>
      <c r="C532" s="24" t="s">
        <v>286</v>
      </c>
      <c r="D532" s="84">
        <f>SUM(D533:D533)</f>
        <v>0</v>
      </c>
      <c r="E532" s="84">
        <f>SUM(E533:E533)</f>
        <v>20000</v>
      </c>
      <c r="F532" s="84">
        <f>SUM(F533:F533)</f>
        <v>20000</v>
      </c>
      <c r="G532" s="83">
        <v>0</v>
      </c>
    </row>
    <row r="533" spans="1:7" ht="18" customHeight="1" x14ac:dyDescent="0.25">
      <c r="A533" s="1"/>
      <c r="B533" s="90">
        <v>426</v>
      </c>
      <c r="C533" s="86" t="s">
        <v>287</v>
      </c>
      <c r="D533" s="87">
        <v>0</v>
      </c>
      <c r="E533" s="88">
        <v>20000</v>
      </c>
      <c r="F533" s="88">
        <f>SUM(D533,E533)</f>
        <v>20000</v>
      </c>
      <c r="G533" s="83">
        <v>0</v>
      </c>
    </row>
    <row r="534" spans="1:7" x14ac:dyDescent="0.25">
      <c r="A534" s="1"/>
      <c r="B534" s="180"/>
      <c r="C534" s="181"/>
      <c r="D534" s="182"/>
      <c r="E534" s="183"/>
      <c r="F534" s="183"/>
      <c r="G534" s="184"/>
    </row>
    <row r="535" spans="1:7" x14ac:dyDescent="0.25">
      <c r="A535" s="1"/>
      <c r="B535" s="180"/>
      <c r="C535" s="181"/>
      <c r="D535" s="182"/>
      <c r="E535" s="183"/>
      <c r="F535" s="183"/>
      <c r="G535" s="184"/>
    </row>
    <row r="536" spans="1:7" x14ac:dyDescent="0.25">
      <c r="A536" s="1"/>
      <c r="B536" s="180"/>
      <c r="C536" s="181"/>
      <c r="D536" s="182"/>
      <c r="E536" s="183"/>
      <c r="F536" s="183"/>
      <c r="G536" s="184"/>
    </row>
    <row r="537" spans="1:7" ht="27" customHeight="1" x14ac:dyDescent="0.25">
      <c r="A537" s="376" t="s">
        <v>313</v>
      </c>
      <c r="B537" s="376"/>
      <c r="C537" s="376"/>
      <c r="D537" s="376"/>
      <c r="E537" s="376"/>
      <c r="F537" s="376"/>
      <c r="G537" s="376"/>
    </row>
    <row r="538" spans="1:7" x14ac:dyDescent="0.25">
      <c r="A538" s="185"/>
      <c r="B538" s="185"/>
      <c r="C538" s="185"/>
      <c r="D538" s="185"/>
      <c r="E538" s="186"/>
      <c r="F538" s="186"/>
      <c r="G538" s="184"/>
    </row>
    <row r="539" spans="1:7" x14ac:dyDescent="0.25">
      <c r="A539" s="377" t="s">
        <v>314</v>
      </c>
      <c r="B539" s="378"/>
      <c r="C539" s="378"/>
      <c r="D539" s="378"/>
      <c r="E539" s="378"/>
      <c r="F539" s="378"/>
      <c r="G539" s="184"/>
    </row>
    <row r="540" spans="1:7" x14ac:dyDescent="0.25">
      <c r="A540" s="378" t="s">
        <v>315</v>
      </c>
      <c r="B540" s="378"/>
      <c r="C540" s="378"/>
      <c r="D540" s="378"/>
      <c r="E540" s="378"/>
      <c r="F540" s="378"/>
      <c r="G540" s="184"/>
    </row>
    <row r="541" spans="1:7" x14ac:dyDescent="0.25">
      <c r="A541" s="388"/>
      <c r="B541" s="388"/>
      <c r="C541" s="388"/>
      <c r="D541" s="1"/>
      <c r="E541" s="54"/>
      <c r="F541" s="54"/>
      <c r="G541" s="184"/>
    </row>
    <row r="542" spans="1:7" x14ac:dyDescent="0.25">
      <c r="A542" s="187"/>
      <c r="B542" s="187"/>
      <c r="C542" s="187"/>
      <c r="D542" s="1"/>
      <c r="E542" s="54"/>
      <c r="F542" s="54"/>
      <c r="G542" s="184"/>
    </row>
    <row r="543" spans="1:7" x14ac:dyDescent="0.25">
      <c r="A543" s="187"/>
      <c r="B543" s="187"/>
      <c r="C543" s="187"/>
      <c r="D543" s="1"/>
      <c r="E543" s="54"/>
      <c r="F543" s="54"/>
      <c r="G543" s="184"/>
    </row>
    <row r="544" spans="1:7" x14ac:dyDescent="0.25">
      <c r="A544" s="187"/>
      <c r="B544" s="187"/>
      <c r="C544" s="187"/>
      <c r="D544" s="1"/>
      <c r="E544" s="54"/>
      <c r="F544" s="54"/>
      <c r="G544" s="184"/>
    </row>
    <row r="545" spans="1:7" x14ac:dyDescent="0.25">
      <c r="A545" s="389" t="s">
        <v>316</v>
      </c>
      <c r="B545" s="389"/>
      <c r="C545" s="389"/>
      <c r="D545" s="389"/>
      <c r="E545" s="389"/>
      <c r="F545" s="389"/>
      <c r="G545" s="389"/>
    </row>
    <row r="546" spans="1:7" x14ac:dyDescent="0.25">
      <c r="A546" s="390" t="s">
        <v>317</v>
      </c>
      <c r="B546" s="390"/>
      <c r="C546" s="390"/>
      <c r="D546" s="390"/>
      <c r="E546" s="390"/>
      <c r="F546" s="390"/>
      <c r="G546" s="390"/>
    </row>
    <row r="547" spans="1:7" x14ac:dyDescent="0.25">
      <c r="A547" s="391" t="s">
        <v>318</v>
      </c>
      <c r="B547" s="391"/>
      <c r="C547" s="391"/>
      <c r="D547" s="391"/>
      <c r="E547" s="391"/>
      <c r="F547" s="391"/>
      <c r="G547" s="391"/>
    </row>
    <row r="548" spans="1:7" x14ac:dyDescent="0.25">
      <c r="A548" s="188"/>
      <c r="B548" s="188"/>
      <c r="C548" s="391" t="s">
        <v>327</v>
      </c>
      <c r="D548" s="391"/>
      <c r="E548" s="189"/>
      <c r="F548" s="189"/>
      <c r="G548" s="188"/>
    </row>
    <row r="549" spans="1:7" x14ac:dyDescent="0.25">
      <c r="A549" s="188"/>
      <c r="B549" s="188"/>
      <c r="C549" s="188"/>
      <c r="D549" s="188"/>
      <c r="E549" s="189"/>
      <c r="F549" s="189"/>
      <c r="G549" s="188"/>
    </row>
    <row r="550" spans="1:7" x14ac:dyDescent="0.25">
      <c r="A550" s="1"/>
      <c r="B550" s="380" t="s">
        <v>319</v>
      </c>
      <c r="C550" s="381"/>
      <c r="D550" s="1"/>
      <c r="E550" s="54"/>
      <c r="F550" s="54"/>
      <c r="G550" s="184"/>
    </row>
    <row r="551" spans="1:7" x14ac:dyDescent="0.25">
      <c r="A551" s="1"/>
      <c r="B551" s="382" t="s">
        <v>320</v>
      </c>
      <c r="C551" s="383"/>
      <c r="D551" s="1"/>
      <c r="E551" s="54"/>
      <c r="F551" s="54"/>
      <c r="G551" s="184"/>
    </row>
    <row r="552" spans="1:7" x14ac:dyDescent="0.25">
      <c r="A552" s="1"/>
      <c r="B552" s="384" t="s">
        <v>321</v>
      </c>
      <c r="C552" s="226"/>
      <c r="D552" s="1"/>
      <c r="E552" s="54"/>
      <c r="F552" s="54"/>
      <c r="G552" s="184"/>
    </row>
    <row r="553" spans="1:7" x14ac:dyDescent="0.25">
      <c r="A553" s="385" t="s">
        <v>322</v>
      </c>
      <c r="B553" s="385"/>
      <c r="C553" s="385"/>
      <c r="D553" s="385"/>
      <c r="E553" s="385"/>
      <c r="F553" s="385"/>
      <c r="G553" s="385"/>
    </row>
    <row r="554" spans="1:7" x14ac:dyDescent="0.25">
      <c r="A554" s="386" t="s">
        <v>323</v>
      </c>
      <c r="B554" s="386"/>
      <c r="C554" s="386"/>
      <c r="D554" s="386"/>
      <c r="E554" s="386"/>
      <c r="F554" s="386"/>
      <c r="G554" s="386"/>
    </row>
    <row r="555" spans="1:7" x14ac:dyDescent="0.25">
      <c r="A555" s="186"/>
      <c r="B555" s="186"/>
      <c r="C555" s="186"/>
      <c r="D555" s="186"/>
      <c r="E555" s="186"/>
      <c r="F555" s="387" t="s">
        <v>328</v>
      </c>
      <c r="G555" s="387"/>
    </row>
  </sheetData>
  <mergeCells count="288">
    <mergeCell ref="B550:C550"/>
    <mergeCell ref="B551:C551"/>
    <mergeCell ref="B552:C552"/>
    <mergeCell ref="A553:G553"/>
    <mergeCell ref="A554:G554"/>
    <mergeCell ref="F555:G555"/>
    <mergeCell ref="A540:F540"/>
    <mergeCell ref="A541:C541"/>
    <mergeCell ref="A545:G545"/>
    <mergeCell ref="A546:G546"/>
    <mergeCell ref="A547:G547"/>
    <mergeCell ref="C548:D548"/>
    <mergeCell ref="A527:C527"/>
    <mergeCell ref="A528:C528"/>
    <mergeCell ref="A529:C529"/>
    <mergeCell ref="A530:C530"/>
    <mergeCell ref="A537:G537"/>
    <mergeCell ref="A539:F539"/>
    <mergeCell ref="A514:C514"/>
    <mergeCell ref="A515:C515"/>
    <mergeCell ref="A520:C520"/>
    <mergeCell ref="A521:C521"/>
    <mergeCell ref="A522:C522"/>
    <mergeCell ref="A526:C526"/>
    <mergeCell ref="A505:C505"/>
    <mergeCell ref="A506:C506"/>
    <mergeCell ref="A507:C507"/>
    <mergeCell ref="A511:C511"/>
    <mergeCell ref="A512:C512"/>
    <mergeCell ref="A513:C513"/>
    <mergeCell ref="A493:C493"/>
    <mergeCell ref="A497:C497"/>
    <mergeCell ref="A498:C498"/>
    <mergeCell ref="A499:C499"/>
    <mergeCell ref="A500:C500"/>
    <mergeCell ref="A501:C501"/>
    <mergeCell ref="A481:C481"/>
    <mergeCell ref="A485:C485"/>
    <mergeCell ref="A486:C486"/>
    <mergeCell ref="A487:C487"/>
    <mergeCell ref="A491:C491"/>
    <mergeCell ref="A492:C492"/>
    <mergeCell ref="A470:C470"/>
    <mergeCell ref="A471:C471"/>
    <mergeCell ref="A472:C472"/>
    <mergeCell ref="A473:C473"/>
    <mergeCell ref="A479:C479"/>
    <mergeCell ref="A480:C480"/>
    <mergeCell ref="A459:C459"/>
    <mergeCell ref="A460:C460"/>
    <mergeCell ref="A461:C461"/>
    <mergeCell ref="A467:C467"/>
    <mergeCell ref="A468:C468"/>
    <mergeCell ref="A469:C469"/>
    <mergeCell ref="A447:C447"/>
    <mergeCell ref="A448:C448"/>
    <mergeCell ref="A449:C449"/>
    <mergeCell ref="A453:C453"/>
    <mergeCell ref="A454:C454"/>
    <mergeCell ref="A455:C455"/>
    <mergeCell ref="A433:C433"/>
    <mergeCell ref="A434:C434"/>
    <mergeCell ref="A440:C440"/>
    <mergeCell ref="A441:C441"/>
    <mergeCell ref="A442:C442"/>
    <mergeCell ref="A446:C446"/>
    <mergeCell ref="A424:C424"/>
    <mergeCell ref="A425:C425"/>
    <mergeCell ref="A426:C426"/>
    <mergeCell ref="A430:C430"/>
    <mergeCell ref="A431:C431"/>
    <mergeCell ref="A432:C432"/>
    <mergeCell ref="A408:C408"/>
    <mergeCell ref="A414:C414"/>
    <mergeCell ref="A415:C415"/>
    <mergeCell ref="A416:C416"/>
    <mergeCell ref="A417:C417"/>
    <mergeCell ref="A418:C418"/>
    <mergeCell ref="A399:C399"/>
    <mergeCell ref="A400:C400"/>
    <mergeCell ref="A401:C401"/>
    <mergeCell ref="A402:C402"/>
    <mergeCell ref="A406:C406"/>
    <mergeCell ref="A407:C407"/>
    <mergeCell ref="A387:C387"/>
    <mergeCell ref="A388:C388"/>
    <mergeCell ref="A389:C389"/>
    <mergeCell ref="A393:C393"/>
    <mergeCell ref="A394:C394"/>
    <mergeCell ref="A395:C395"/>
    <mergeCell ref="A375:C375"/>
    <mergeCell ref="A379:C379"/>
    <mergeCell ref="A380:C380"/>
    <mergeCell ref="A381:C381"/>
    <mergeCell ref="A382:C382"/>
    <mergeCell ref="A383:C383"/>
    <mergeCell ref="A366:C366"/>
    <mergeCell ref="A367:C367"/>
    <mergeCell ref="A368:C368"/>
    <mergeCell ref="A372:C372"/>
    <mergeCell ref="A373:C373"/>
    <mergeCell ref="A374:C374"/>
    <mergeCell ref="A357:C357"/>
    <mergeCell ref="A358:C358"/>
    <mergeCell ref="A359:C359"/>
    <mergeCell ref="A363:C363"/>
    <mergeCell ref="A364:C364"/>
    <mergeCell ref="A365:C365"/>
    <mergeCell ref="A345:C345"/>
    <mergeCell ref="A346:C346"/>
    <mergeCell ref="A350:C350"/>
    <mergeCell ref="A351:C351"/>
    <mergeCell ref="A352:C352"/>
    <mergeCell ref="A356:C356"/>
    <mergeCell ref="A332:C332"/>
    <mergeCell ref="A333:C333"/>
    <mergeCell ref="A334:C334"/>
    <mergeCell ref="A335:C335"/>
    <mergeCell ref="A343:C343"/>
    <mergeCell ref="A344:C344"/>
    <mergeCell ref="A320:C320"/>
    <mergeCell ref="A321:C321"/>
    <mergeCell ref="A322:C322"/>
    <mergeCell ref="A323:C323"/>
    <mergeCell ref="A330:C330"/>
    <mergeCell ref="A331:C331"/>
    <mergeCell ref="A308:C308"/>
    <mergeCell ref="A312:C312"/>
    <mergeCell ref="A313:C313"/>
    <mergeCell ref="A314:C314"/>
    <mergeCell ref="A315:C315"/>
    <mergeCell ref="A316:C316"/>
    <mergeCell ref="A299:C299"/>
    <mergeCell ref="A300:C300"/>
    <mergeCell ref="A301:C301"/>
    <mergeCell ref="A302:C302"/>
    <mergeCell ref="A306:C306"/>
    <mergeCell ref="A307:C307"/>
    <mergeCell ref="A285:C285"/>
    <mergeCell ref="A291:C291"/>
    <mergeCell ref="A292:C292"/>
    <mergeCell ref="A293:C293"/>
    <mergeCell ref="A294:C294"/>
    <mergeCell ref="A295:C295"/>
    <mergeCell ref="A276:C276"/>
    <mergeCell ref="A277:C277"/>
    <mergeCell ref="A278:C278"/>
    <mergeCell ref="A282:C282"/>
    <mergeCell ref="A283:C283"/>
    <mergeCell ref="A284:C284"/>
    <mergeCell ref="A267:C267"/>
    <mergeCell ref="A268:C268"/>
    <mergeCell ref="A272:C272"/>
    <mergeCell ref="A273:C273"/>
    <mergeCell ref="A274:C274"/>
    <mergeCell ref="A275:C275"/>
    <mergeCell ref="A253:C253"/>
    <mergeCell ref="A254:C254"/>
    <mergeCell ref="B263:C263"/>
    <mergeCell ref="A264:C264"/>
    <mergeCell ref="A265:C265"/>
    <mergeCell ref="A266:C266"/>
    <mergeCell ref="A241:C241"/>
    <mergeCell ref="A242:C242"/>
    <mergeCell ref="A243:C243"/>
    <mergeCell ref="A250:C250"/>
    <mergeCell ref="A251:C251"/>
    <mergeCell ref="A252:C252"/>
    <mergeCell ref="A232:C232"/>
    <mergeCell ref="A233:C233"/>
    <mergeCell ref="A234:C234"/>
    <mergeCell ref="A238:C238"/>
    <mergeCell ref="A239:C239"/>
    <mergeCell ref="A240:C240"/>
    <mergeCell ref="A219:C219"/>
    <mergeCell ref="A227:C227"/>
    <mergeCell ref="A228:C228"/>
    <mergeCell ref="A229:C229"/>
    <mergeCell ref="A230:C230"/>
    <mergeCell ref="A231:C231"/>
    <mergeCell ref="A213:C213"/>
    <mergeCell ref="A214:C214"/>
    <mergeCell ref="A215:C215"/>
    <mergeCell ref="A216:C216"/>
    <mergeCell ref="A217:C217"/>
    <mergeCell ref="A218:C218"/>
    <mergeCell ref="A196:C196"/>
    <mergeCell ref="A204:C204"/>
    <mergeCell ref="A205:C205"/>
    <mergeCell ref="A206:C206"/>
    <mergeCell ref="A207:C207"/>
    <mergeCell ref="A208:C208"/>
    <mergeCell ref="A190:C190"/>
    <mergeCell ref="A191:C191"/>
    <mergeCell ref="A192:C192"/>
    <mergeCell ref="A193:C193"/>
    <mergeCell ref="A194:C194"/>
    <mergeCell ref="A195:C195"/>
    <mergeCell ref="A178:C178"/>
    <mergeCell ref="A182:C182"/>
    <mergeCell ref="A183:C183"/>
    <mergeCell ref="A184:C184"/>
    <mergeCell ref="A188:C188"/>
    <mergeCell ref="A189:C189"/>
    <mergeCell ref="A164:C164"/>
    <mergeCell ref="A169:C169"/>
    <mergeCell ref="A170:C170"/>
    <mergeCell ref="A171:C171"/>
    <mergeCell ref="A176:C176"/>
    <mergeCell ref="A177:C177"/>
    <mergeCell ref="A152:C152"/>
    <mergeCell ref="A156:C156"/>
    <mergeCell ref="A157:C157"/>
    <mergeCell ref="A158:C158"/>
    <mergeCell ref="A162:C162"/>
    <mergeCell ref="A163:C163"/>
    <mergeCell ref="A142:C142"/>
    <mergeCell ref="A143:C143"/>
    <mergeCell ref="A144:C144"/>
    <mergeCell ref="A145:C145"/>
    <mergeCell ref="A150:C150"/>
    <mergeCell ref="A151:C151"/>
    <mergeCell ref="A128:C128"/>
    <mergeCell ref="A129:C129"/>
    <mergeCell ref="A134:C134"/>
    <mergeCell ref="A135:C135"/>
    <mergeCell ref="A136:C136"/>
    <mergeCell ref="A141:C141"/>
    <mergeCell ref="A119:C119"/>
    <mergeCell ref="A123:C123"/>
    <mergeCell ref="A124:C124"/>
    <mergeCell ref="A125:C125"/>
    <mergeCell ref="A126:C126"/>
    <mergeCell ref="A127:C127"/>
    <mergeCell ref="A108:C108"/>
    <mergeCell ref="A109:C109"/>
    <mergeCell ref="A110:C110"/>
    <mergeCell ref="A111:C111"/>
    <mergeCell ref="A117:C117"/>
    <mergeCell ref="A118:C118"/>
    <mergeCell ref="A87:C87"/>
    <mergeCell ref="A88:C88"/>
    <mergeCell ref="A89:C89"/>
    <mergeCell ref="A101:C101"/>
    <mergeCell ref="A102:C102"/>
    <mergeCell ref="A103:C103"/>
    <mergeCell ref="A75:C75"/>
    <mergeCell ref="A79:C79"/>
    <mergeCell ref="A80:C80"/>
    <mergeCell ref="A81:C81"/>
    <mergeCell ref="A85:C85"/>
    <mergeCell ref="A86:C86"/>
    <mergeCell ref="A63:C63"/>
    <mergeCell ref="A67:C67"/>
    <mergeCell ref="A68:C68"/>
    <mergeCell ref="A69:C69"/>
    <mergeCell ref="A73:C73"/>
    <mergeCell ref="A74:C74"/>
    <mergeCell ref="A37:C37"/>
    <mergeCell ref="A38:C38"/>
    <mergeCell ref="A39:C39"/>
    <mergeCell ref="A40:C40"/>
    <mergeCell ref="A61:C61"/>
    <mergeCell ref="A62:C62"/>
    <mergeCell ref="A27:C27"/>
    <mergeCell ref="A32:C32"/>
    <mergeCell ref="A33:C33"/>
    <mergeCell ref="A34:C34"/>
    <mergeCell ref="A35:C35"/>
    <mergeCell ref="A36:C36"/>
    <mergeCell ref="A18:C18"/>
    <mergeCell ref="A19:C19"/>
    <mergeCell ref="A20:C20"/>
    <mergeCell ref="A24:C24"/>
    <mergeCell ref="A25:C25"/>
    <mergeCell ref="A26:C26"/>
    <mergeCell ref="A9:C9"/>
    <mergeCell ref="A10:C10"/>
    <mergeCell ref="A11:C11"/>
    <mergeCell ref="A12:C12"/>
    <mergeCell ref="A13:C13"/>
    <mergeCell ref="A14:C14"/>
    <mergeCell ref="B1:C1"/>
    <mergeCell ref="A2:G2"/>
    <mergeCell ref="B3:C3"/>
    <mergeCell ref="B4:G4"/>
    <mergeCell ref="A7:C7"/>
    <mergeCell ref="A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091B-5E40-4229-BE24-E8D7006E5797}">
  <dimension ref="A1:J32"/>
  <sheetViews>
    <sheetView workbookViewId="0">
      <selection activeCell="I8" sqref="I8"/>
    </sheetView>
  </sheetViews>
  <sheetFormatPr defaultRowHeight="15" x14ac:dyDescent="0.25"/>
  <cols>
    <col min="4" max="4" width="18.85546875" customWidth="1"/>
    <col min="5" max="5" width="11.7109375" customWidth="1"/>
    <col min="6" max="6" width="12.28515625" customWidth="1"/>
    <col min="7" max="7" width="12.140625" customWidth="1"/>
    <col min="8" max="8" width="26.7109375" customWidth="1"/>
    <col min="9" max="9" width="14" customWidth="1"/>
    <col min="10" max="10" width="13.28515625" style="1" customWidth="1"/>
  </cols>
  <sheetData>
    <row r="1" spans="1:10" x14ac:dyDescent="0.25">
      <c r="A1" s="392" t="s">
        <v>329</v>
      </c>
      <c r="B1" s="392"/>
      <c r="C1" s="392"/>
      <c r="D1" s="392"/>
      <c r="E1" s="392"/>
      <c r="F1" s="392"/>
      <c r="G1" s="392"/>
      <c r="H1" s="392"/>
      <c r="I1" s="392"/>
      <c r="J1"/>
    </row>
    <row r="2" spans="1:10" ht="63.75" x14ac:dyDescent="0.25">
      <c r="A2" s="190" t="s">
        <v>330</v>
      </c>
      <c r="B2" s="190" t="s">
        <v>331</v>
      </c>
      <c r="C2" s="190" t="s">
        <v>332</v>
      </c>
      <c r="D2" s="190" t="s">
        <v>333</v>
      </c>
      <c r="E2" s="190" t="s">
        <v>334</v>
      </c>
      <c r="F2" s="190" t="s">
        <v>430</v>
      </c>
      <c r="G2" s="190" t="s">
        <v>431</v>
      </c>
      <c r="H2" s="191" t="s">
        <v>335</v>
      </c>
      <c r="I2" s="190" t="s">
        <v>432</v>
      </c>
      <c r="J2" s="190" t="s">
        <v>336</v>
      </c>
    </row>
    <row r="3" spans="1:10" x14ac:dyDescent="0.25">
      <c r="A3" s="393" t="s">
        <v>337</v>
      </c>
      <c r="B3" s="393" t="s">
        <v>338</v>
      </c>
      <c r="C3" s="192" t="s">
        <v>339</v>
      </c>
      <c r="D3" s="192" t="s">
        <v>340</v>
      </c>
      <c r="E3" s="396"/>
      <c r="F3" s="397"/>
      <c r="G3" s="397"/>
      <c r="H3" s="397"/>
      <c r="I3" s="397"/>
      <c r="J3" s="218"/>
    </row>
    <row r="4" spans="1:10" ht="25.5" x14ac:dyDescent="0.25">
      <c r="A4" s="394"/>
      <c r="B4" s="394"/>
      <c r="C4" s="398" t="s">
        <v>341</v>
      </c>
      <c r="D4" s="398" t="s">
        <v>342</v>
      </c>
      <c r="E4" s="401">
        <v>500000</v>
      </c>
      <c r="F4" s="401">
        <v>-500000</v>
      </c>
      <c r="G4" s="401">
        <v>0</v>
      </c>
      <c r="H4" s="193" t="s">
        <v>343</v>
      </c>
      <c r="I4" s="194">
        <v>0</v>
      </c>
      <c r="J4" s="195" t="s">
        <v>344</v>
      </c>
    </row>
    <row r="5" spans="1:10" ht="25.5" x14ac:dyDescent="0.25">
      <c r="A5" s="394"/>
      <c r="B5" s="394"/>
      <c r="C5" s="399"/>
      <c r="D5" s="399"/>
      <c r="E5" s="402"/>
      <c r="F5" s="402"/>
      <c r="G5" s="402"/>
      <c r="H5" s="193" t="s">
        <v>345</v>
      </c>
      <c r="I5" s="194" t="s">
        <v>346</v>
      </c>
      <c r="J5" s="195" t="s">
        <v>344</v>
      </c>
    </row>
    <row r="6" spans="1:10" ht="25.5" x14ac:dyDescent="0.25">
      <c r="A6" s="394"/>
      <c r="B6" s="395"/>
      <c r="C6" s="400"/>
      <c r="D6" s="400"/>
      <c r="E6" s="403"/>
      <c r="F6" s="403"/>
      <c r="G6" s="403"/>
      <c r="H6" s="196" t="s">
        <v>347</v>
      </c>
      <c r="I6" s="194">
        <v>0</v>
      </c>
      <c r="J6" s="197" t="s">
        <v>344</v>
      </c>
    </row>
    <row r="7" spans="1:10" ht="38.25" x14ac:dyDescent="0.25">
      <c r="A7" s="394"/>
      <c r="B7" s="393" t="s">
        <v>348</v>
      </c>
      <c r="C7" s="192" t="s">
        <v>349</v>
      </c>
      <c r="D7" s="192" t="s">
        <v>350</v>
      </c>
      <c r="E7" s="396"/>
      <c r="F7" s="397"/>
      <c r="G7" s="397"/>
      <c r="H7" s="397"/>
      <c r="I7" s="397"/>
      <c r="J7" s="217"/>
    </row>
    <row r="8" spans="1:10" ht="127.5" x14ac:dyDescent="0.25">
      <c r="A8" s="394"/>
      <c r="B8" s="394"/>
      <c r="C8" s="37" t="s">
        <v>351</v>
      </c>
      <c r="D8" s="37" t="s">
        <v>352</v>
      </c>
      <c r="E8" s="215">
        <v>1000000</v>
      </c>
      <c r="F8" s="215">
        <v>-997175</v>
      </c>
      <c r="G8" s="215">
        <v>2825</v>
      </c>
      <c r="H8" s="199" t="s">
        <v>353</v>
      </c>
      <c r="I8" s="200" t="s">
        <v>437</v>
      </c>
      <c r="J8" s="216" t="s">
        <v>344</v>
      </c>
    </row>
    <row r="9" spans="1:10" ht="51" x14ac:dyDescent="0.25">
      <c r="A9" s="394"/>
      <c r="B9" s="394"/>
      <c r="C9" s="37" t="s">
        <v>354</v>
      </c>
      <c r="D9" s="37" t="s">
        <v>355</v>
      </c>
      <c r="E9" s="215">
        <v>20000</v>
      </c>
      <c r="F9" s="215">
        <v>37137.5</v>
      </c>
      <c r="G9" s="215">
        <v>57137.5</v>
      </c>
      <c r="H9" s="199" t="s">
        <v>356</v>
      </c>
      <c r="I9" s="201" t="s">
        <v>357</v>
      </c>
      <c r="J9" s="197" t="s">
        <v>344</v>
      </c>
    </row>
    <row r="10" spans="1:10" ht="25.5" x14ac:dyDescent="0.25">
      <c r="A10" s="394"/>
      <c r="B10" s="394"/>
      <c r="C10" s="37" t="s">
        <v>358</v>
      </c>
      <c r="D10" s="37" t="s">
        <v>359</v>
      </c>
      <c r="E10" s="215">
        <v>3100000</v>
      </c>
      <c r="F10" s="215">
        <v>-3093750</v>
      </c>
      <c r="G10" s="215">
        <v>6250</v>
      </c>
      <c r="H10" s="199" t="s">
        <v>360</v>
      </c>
      <c r="I10" s="203">
        <v>0</v>
      </c>
      <c r="J10" s="197" t="s">
        <v>344</v>
      </c>
    </row>
    <row r="11" spans="1:10" ht="38.25" x14ac:dyDescent="0.25">
      <c r="A11" s="394"/>
      <c r="B11" s="394"/>
      <c r="C11" s="192" t="s">
        <v>361</v>
      </c>
      <c r="D11" s="192" t="s">
        <v>362</v>
      </c>
      <c r="E11" s="404"/>
      <c r="F11" s="405"/>
      <c r="G11" s="405"/>
      <c r="H11" s="405"/>
      <c r="I11" s="405"/>
      <c r="J11" s="219"/>
    </row>
    <row r="12" spans="1:10" x14ac:dyDescent="0.25">
      <c r="A12" s="394"/>
      <c r="B12" s="394"/>
      <c r="C12" s="398" t="s">
        <v>363</v>
      </c>
      <c r="D12" s="398" t="s">
        <v>364</v>
      </c>
      <c r="E12" s="401">
        <v>500000</v>
      </c>
      <c r="F12" s="401">
        <v>0</v>
      </c>
      <c r="G12" s="401">
        <v>500000</v>
      </c>
      <c r="H12" s="406" t="s">
        <v>365</v>
      </c>
      <c r="I12" s="408" t="s">
        <v>366</v>
      </c>
      <c r="J12" s="204" t="s">
        <v>344</v>
      </c>
    </row>
    <row r="13" spans="1:10" ht="21" customHeight="1" x14ac:dyDescent="0.25">
      <c r="A13" s="394"/>
      <c r="B13" s="394"/>
      <c r="C13" s="400"/>
      <c r="D13" s="400"/>
      <c r="E13" s="403"/>
      <c r="F13" s="403"/>
      <c r="G13" s="403"/>
      <c r="H13" s="407"/>
      <c r="I13" s="409"/>
      <c r="J13" s="205"/>
    </row>
    <row r="14" spans="1:10" ht="38.25" x14ac:dyDescent="0.25">
      <c r="A14" s="395"/>
      <c r="B14" s="395"/>
      <c r="C14" s="37" t="s">
        <v>367</v>
      </c>
      <c r="D14" s="37" t="s">
        <v>368</v>
      </c>
      <c r="E14" s="215">
        <v>131092</v>
      </c>
      <c r="F14" s="215">
        <v>591133</v>
      </c>
      <c r="G14" s="215">
        <v>722225</v>
      </c>
      <c r="H14" s="206" t="s">
        <v>369</v>
      </c>
      <c r="I14" s="203" t="s">
        <v>370</v>
      </c>
      <c r="J14" s="204" t="s">
        <v>344</v>
      </c>
    </row>
    <row r="15" spans="1:10" ht="25.5" x14ac:dyDescent="0.25">
      <c r="A15" s="410" t="s">
        <v>371</v>
      </c>
      <c r="B15" s="410" t="s">
        <v>372</v>
      </c>
      <c r="C15" s="192" t="s">
        <v>373</v>
      </c>
      <c r="D15" s="207" t="s">
        <v>374</v>
      </c>
      <c r="E15" s="404"/>
      <c r="F15" s="405"/>
      <c r="G15" s="405"/>
      <c r="H15" s="405"/>
      <c r="I15" s="405"/>
      <c r="J15" s="219"/>
    </row>
    <row r="16" spans="1:10" ht="102" x14ac:dyDescent="0.25">
      <c r="A16" s="412"/>
      <c r="B16" s="412"/>
      <c r="C16" s="208" t="s">
        <v>375</v>
      </c>
      <c r="D16" s="209" t="s">
        <v>376</v>
      </c>
      <c r="E16" s="194">
        <v>40000</v>
      </c>
      <c r="F16" s="194">
        <v>40000</v>
      </c>
      <c r="G16" s="194">
        <v>80000</v>
      </c>
      <c r="H16" s="210" t="s">
        <v>433</v>
      </c>
      <c r="I16" s="211" t="s">
        <v>377</v>
      </c>
      <c r="J16" s="204" t="s">
        <v>344</v>
      </c>
    </row>
    <row r="17" spans="1:10" ht="76.5" x14ac:dyDescent="0.25">
      <c r="A17" s="412"/>
      <c r="B17" s="412"/>
      <c r="C17" s="208" t="s">
        <v>378</v>
      </c>
      <c r="D17" s="209" t="s">
        <v>434</v>
      </c>
      <c r="E17" s="194">
        <v>550000</v>
      </c>
      <c r="F17" s="194">
        <v>-500000</v>
      </c>
      <c r="G17" s="194">
        <v>50000</v>
      </c>
      <c r="H17" s="210" t="s">
        <v>379</v>
      </c>
      <c r="I17" s="211" t="s">
        <v>380</v>
      </c>
      <c r="J17" s="204" t="s">
        <v>344</v>
      </c>
    </row>
    <row r="18" spans="1:10" ht="63.75" x14ac:dyDescent="0.25">
      <c r="A18" s="412"/>
      <c r="B18" s="412"/>
      <c r="C18" s="208" t="s">
        <v>381</v>
      </c>
      <c r="D18" s="209" t="s">
        <v>382</v>
      </c>
      <c r="E18" s="194">
        <v>35000</v>
      </c>
      <c r="F18" s="194">
        <v>0</v>
      </c>
      <c r="G18" s="194">
        <v>35000</v>
      </c>
      <c r="H18" s="210" t="s">
        <v>383</v>
      </c>
      <c r="I18" s="210" t="s">
        <v>384</v>
      </c>
      <c r="J18" s="204" t="s">
        <v>344</v>
      </c>
    </row>
    <row r="19" spans="1:10" ht="25.5" x14ac:dyDescent="0.25">
      <c r="A19" s="412"/>
      <c r="B19" s="412"/>
      <c r="C19" s="192" t="s">
        <v>385</v>
      </c>
      <c r="D19" s="192" t="s">
        <v>386</v>
      </c>
      <c r="E19" s="404"/>
      <c r="F19" s="405"/>
      <c r="G19" s="405"/>
      <c r="H19" s="405"/>
      <c r="I19" s="405"/>
      <c r="J19" s="219"/>
    </row>
    <row r="20" spans="1:10" ht="38.25" x14ac:dyDescent="0.25">
      <c r="A20" s="412"/>
      <c r="B20" s="412"/>
      <c r="C20" s="208" t="s">
        <v>387</v>
      </c>
      <c r="D20" s="208" t="s">
        <v>388</v>
      </c>
      <c r="E20" s="212">
        <v>50000</v>
      </c>
      <c r="F20" s="212">
        <v>0</v>
      </c>
      <c r="G20" s="212">
        <v>50000</v>
      </c>
      <c r="H20" s="208" t="s">
        <v>389</v>
      </c>
      <c r="I20" s="201" t="s">
        <v>390</v>
      </c>
      <c r="J20" s="204" t="s">
        <v>344</v>
      </c>
    </row>
    <row r="21" spans="1:10" x14ac:dyDescent="0.25">
      <c r="A21" s="412"/>
      <c r="B21" s="412"/>
      <c r="C21" s="192" t="s">
        <v>391</v>
      </c>
      <c r="D21" s="192" t="s">
        <v>392</v>
      </c>
      <c r="E21" s="396"/>
      <c r="F21" s="397"/>
      <c r="G21" s="397"/>
      <c r="H21" s="397"/>
      <c r="I21" s="397"/>
      <c r="J21" s="219"/>
    </row>
    <row r="22" spans="1:10" x14ac:dyDescent="0.25">
      <c r="A22" s="412"/>
      <c r="B22" s="412"/>
      <c r="C22" s="37" t="s">
        <v>393</v>
      </c>
      <c r="D22" s="37" t="s">
        <v>394</v>
      </c>
      <c r="E22" s="198">
        <v>90000</v>
      </c>
      <c r="F22" s="212">
        <v>0</v>
      </c>
      <c r="G22" s="212">
        <v>90000</v>
      </c>
      <c r="H22" s="208" t="s">
        <v>395</v>
      </c>
      <c r="I22" s="213" t="s">
        <v>396</v>
      </c>
      <c r="J22" s="204" t="s">
        <v>344</v>
      </c>
    </row>
    <row r="23" spans="1:10" ht="38.25" x14ac:dyDescent="0.25">
      <c r="A23" s="412"/>
      <c r="B23" s="412"/>
      <c r="C23" s="192" t="s">
        <v>397</v>
      </c>
      <c r="D23" s="192" t="s">
        <v>398</v>
      </c>
      <c r="E23" s="404"/>
      <c r="F23" s="405"/>
      <c r="G23" s="405"/>
      <c r="H23" s="405"/>
      <c r="I23" s="405"/>
      <c r="J23" s="219"/>
    </row>
    <row r="24" spans="1:10" ht="38.25" x14ac:dyDescent="0.25">
      <c r="A24" s="412"/>
      <c r="B24" s="411"/>
      <c r="C24" s="37" t="s">
        <v>399</v>
      </c>
      <c r="D24" s="37" t="s">
        <v>400</v>
      </c>
      <c r="E24" s="198">
        <v>4550000</v>
      </c>
      <c r="F24" s="212">
        <v>-975000</v>
      </c>
      <c r="G24" s="212">
        <v>3575000</v>
      </c>
      <c r="H24" s="208" t="s">
        <v>401</v>
      </c>
      <c r="I24" s="201" t="s">
        <v>402</v>
      </c>
      <c r="J24" s="204" t="s">
        <v>344</v>
      </c>
    </row>
    <row r="25" spans="1:10" ht="38.25" x14ac:dyDescent="0.25">
      <c r="A25" s="412"/>
      <c r="B25" s="410" t="s">
        <v>403</v>
      </c>
      <c r="C25" s="192" t="s">
        <v>404</v>
      </c>
      <c r="D25" s="192" t="s">
        <v>405</v>
      </c>
      <c r="E25" s="404"/>
      <c r="F25" s="405"/>
      <c r="G25" s="405"/>
      <c r="H25" s="405"/>
      <c r="I25" s="405"/>
      <c r="J25" s="219"/>
    </row>
    <row r="26" spans="1:10" ht="76.5" x14ac:dyDescent="0.25">
      <c r="A26" s="412"/>
      <c r="B26" s="412"/>
      <c r="C26" s="208" t="s">
        <v>406</v>
      </c>
      <c r="D26" s="208" t="s">
        <v>407</v>
      </c>
      <c r="E26" s="212">
        <v>90000</v>
      </c>
      <c r="F26" s="212">
        <v>0</v>
      </c>
      <c r="G26" s="212">
        <v>90000</v>
      </c>
      <c r="H26" s="208" t="s">
        <v>408</v>
      </c>
      <c r="I26" s="195" t="s">
        <v>409</v>
      </c>
      <c r="J26" s="204" t="s">
        <v>344</v>
      </c>
    </row>
    <row r="27" spans="1:10" ht="25.5" x14ac:dyDescent="0.25">
      <c r="A27" s="412"/>
      <c r="B27" s="412"/>
      <c r="C27" s="208" t="s">
        <v>410</v>
      </c>
      <c r="D27" s="208" t="s">
        <v>411</v>
      </c>
      <c r="E27" s="212">
        <v>140000</v>
      </c>
      <c r="F27" s="212">
        <v>0</v>
      </c>
      <c r="G27" s="212">
        <v>140000</v>
      </c>
      <c r="H27" s="208" t="s">
        <v>412</v>
      </c>
      <c r="I27" s="195" t="s">
        <v>413</v>
      </c>
      <c r="J27" s="204" t="s">
        <v>344</v>
      </c>
    </row>
    <row r="28" spans="1:10" ht="63.75" x14ac:dyDescent="0.25">
      <c r="A28" s="412"/>
      <c r="B28" s="411"/>
      <c r="C28" s="208" t="s">
        <v>435</v>
      </c>
      <c r="D28" s="208" t="s">
        <v>414</v>
      </c>
      <c r="E28" s="212">
        <v>28250</v>
      </c>
      <c r="F28" s="212">
        <v>0</v>
      </c>
      <c r="G28" s="212">
        <v>28500</v>
      </c>
      <c r="H28" s="208" t="s">
        <v>415</v>
      </c>
      <c r="I28" s="211" t="s">
        <v>416</v>
      </c>
      <c r="J28" s="204" t="s">
        <v>344</v>
      </c>
    </row>
    <row r="29" spans="1:10" x14ac:dyDescent="0.25">
      <c r="A29" s="412"/>
      <c r="B29" s="410" t="s">
        <v>417</v>
      </c>
      <c r="C29" s="192" t="s">
        <v>418</v>
      </c>
      <c r="D29" s="192" t="s">
        <v>419</v>
      </c>
      <c r="E29" s="396"/>
      <c r="F29" s="397"/>
      <c r="G29" s="397"/>
      <c r="H29" s="397"/>
      <c r="I29" s="397"/>
      <c r="J29" s="219"/>
    </row>
    <row r="30" spans="1:10" ht="63.75" x14ac:dyDescent="0.25">
      <c r="A30" s="412"/>
      <c r="B30" s="411"/>
      <c r="C30" s="37" t="s">
        <v>420</v>
      </c>
      <c r="D30" s="37" t="s">
        <v>421</v>
      </c>
      <c r="E30" s="198">
        <v>30000</v>
      </c>
      <c r="F30" s="198">
        <v>0</v>
      </c>
      <c r="G30" s="198">
        <v>30000</v>
      </c>
      <c r="H30" s="208" t="s">
        <v>436</v>
      </c>
      <c r="I30" s="202" t="s">
        <v>422</v>
      </c>
      <c r="J30" s="204" t="s">
        <v>344</v>
      </c>
    </row>
    <row r="31" spans="1:10" ht="25.5" x14ac:dyDescent="0.25">
      <c r="A31" s="412"/>
      <c r="B31" s="410" t="s">
        <v>423</v>
      </c>
      <c r="C31" s="192" t="s">
        <v>424</v>
      </c>
      <c r="D31" s="192" t="s">
        <v>425</v>
      </c>
      <c r="E31" s="404"/>
      <c r="F31" s="405"/>
      <c r="G31" s="405"/>
      <c r="H31" s="405"/>
      <c r="I31" s="405"/>
      <c r="J31" s="220"/>
    </row>
    <row r="32" spans="1:10" ht="76.5" x14ac:dyDescent="0.25">
      <c r="A32" s="412"/>
      <c r="B32" s="411"/>
      <c r="C32" s="37" t="s">
        <v>426</v>
      </c>
      <c r="D32" s="214" t="s">
        <v>427</v>
      </c>
      <c r="E32" s="198">
        <v>269900</v>
      </c>
      <c r="F32" s="198">
        <v>1350100</v>
      </c>
      <c r="G32" s="198">
        <v>1620000</v>
      </c>
      <c r="H32" s="208" t="s">
        <v>428</v>
      </c>
      <c r="I32" s="202" t="s">
        <v>429</v>
      </c>
      <c r="J32" s="221" t="s">
        <v>344</v>
      </c>
    </row>
  </sheetData>
  <mergeCells count="31">
    <mergeCell ref="B31:B32"/>
    <mergeCell ref="E31:I31"/>
    <mergeCell ref="A15:A32"/>
    <mergeCell ref="B15:B24"/>
    <mergeCell ref="E15:I15"/>
    <mergeCell ref="E19:I19"/>
    <mergeCell ref="E21:I21"/>
    <mergeCell ref="E23:I23"/>
    <mergeCell ref="B25:B28"/>
    <mergeCell ref="E25:I25"/>
    <mergeCell ref="G12:G13"/>
    <mergeCell ref="H12:H13"/>
    <mergeCell ref="I12:I13"/>
    <mergeCell ref="B29:B30"/>
    <mergeCell ref="E29:I29"/>
    <mergeCell ref="A1:I1"/>
    <mergeCell ref="A3:A14"/>
    <mergeCell ref="B3:B6"/>
    <mergeCell ref="E3:I3"/>
    <mergeCell ref="C4:C6"/>
    <mergeCell ref="D4:D6"/>
    <mergeCell ref="E4:E6"/>
    <mergeCell ref="F4:F6"/>
    <mergeCell ref="G4:G6"/>
    <mergeCell ref="B7:B14"/>
    <mergeCell ref="E7:I7"/>
    <mergeCell ref="E11:I11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NASLOVNA</vt:lpstr>
      <vt:lpstr>OPĆI DIO</vt:lpstr>
      <vt:lpstr>POSEBNI DIO</vt:lpstr>
      <vt:lpstr>PLAN RAZ.PROG.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2023-02-21T11:23:56Z</dcterms:created>
  <dcterms:modified xsi:type="dcterms:W3CDTF">2023-02-21T13:33:44Z</dcterms:modified>
</cp:coreProperties>
</file>