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\Documents\PRORAČUN- IZVRŠENJE-GOD. IZVJEŠTAJ\Polugodišnji izvještaj- 2022\"/>
    </mc:Choice>
  </mc:AlternateContent>
  <xr:revisionPtr revIDLastSave="0" documentId="13_ncr:1_{05C1F49E-59F2-4CB9-8A99-C7C8A53827C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NA" sheetId="1" r:id="rId1"/>
    <sheet name="OPĆI DIO" sheetId="2" r:id="rId2"/>
    <sheet name="POS.DIO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2" l="1"/>
  <c r="H92" i="2"/>
  <c r="E434" i="3"/>
  <c r="E39" i="2"/>
  <c r="D39" i="2"/>
  <c r="E417" i="3"/>
  <c r="E56" i="2"/>
  <c r="E55" i="2"/>
  <c r="E54" i="2"/>
  <c r="E53" i="2"/>
  <c r="E52" i="2"/>
  <c r="E50" i="2"/>
  <c r="E49" i="2" s="1"/>
  <c r="E48" i="2"/>
  <c r="E45" i="2"/>
  <c r="E44" i="2"/>
  <c r="E43" i="2"/>
  <c r="E42" i="2" s="1"/>
  <c r="E41" i="2"/>
  <c r="E40" i="2"/>
  <c r="E38" i="2"/>
  <c r="E37" i="2"/>
  <c r="E35" i="2"/>
  <c r="E34" i="2"/>
  <c r="E33" i="2"/>
  <c r="E67" i="2"/>
  <c r="E66" i="2"/>
  <c r="E65" i="2"/>
  <c r="E64" i="2"/>
  <c r="E63" i="2"/>
  <c r="E62" i="2"/>
  <c r="E60" i="2"/>
  <c r="E59" i="2" s="1"/>
  <c r="F28" i="2"/>
  <c r="F24" i="2"/>
  <c r="F23" i="2"/>
  <c r="F22" i="2"/>
  <c r="F20" i="2"/>
  <c r="F19" i="2"/>
  <c r="F16" i="2"/>
  <c r="F15" i="2"/>
  <c r="F13" i="2"/>
  <c r="F12" i="2"/>
  <c r="F11" i="2"/>
  <c r="E511" i="3"/>
  <c r="F373" i="3"/>
  <c r="E93" i="3"/>
  <c r="F468" i="3"/>
  <c r="D47" i="2"/>
  <c r="F47" i="2" s="1"/>
  <c r="D38" i="2"/>
  <c r="D63" i="2"/>
  <c r="D52" i="2"/>
  <c r="D432" i="3"/>
  <c r="F131" i="3"/>
  <c r="D113" i="3"/>
  <c r="D218" i="3"/>
  <c r="D217" i="3" s="1"/>
  <c r="D64" i="2"/>
  <c r="D434" i="3"/>
  <c r="D417" i="3"/>
  <c r="D93" i="3"/>
  <c r="E53" i="3"/>
  <c r="D53" i="3"/>
  <c r="D272" i="3"/>
  <c r="E198" i="3"/>
  <c r="E158" i="3"/>
  <c r="E157" i="3" s="1"/>
  <c r="E156" i="3" s="1"/>
  <c r="E155" i="3" s="1"/>
  <c r="E154" i="3" s="1"/>
  <c r="D158" i="3"/>
  <c r="D157" i="3" s="1"/>
  <c r="D156" i="3" s="1"/>
  <c r="D155" i="3" s="1"/>
  <c r="D154" i="3" s="1"/>
  <c r="E152" i="3"/>
  <c r="E151" i="3" s="1"/>
  <c r="D152" i="3"/>
  <c r="D151" i="3" s="1"/>
  <c r="D150" i="3" s="1"/>
  <c r="D149" i="3" s="1"/>
  <c r="D148" i="3" s="1"/>
  <c r="F185" i="3"/>
  <c r="E184" i="3"/>
  <c r="D184" i="3"/>
  <c r="D183" i="3" s="1"/>
  <c r="D182" i="3" s="1"/>
  <c r="D181" i="3" s="1"/>
  <c r="D180" i="3" s="1"/>
  <c r="E178" i="3"/>
  <c r="D178" i="3"/>
  <c r="E171" i="3"/>
  <c r="D171" i="3"/>
  <c r="F166" i="3"/>
  <c r="F165" i="3"/>
  <c r="E164" i="3"/>
  <c r="E163" i="3" s="1"/>
  <c r="E162" i="3" s="1"/>
  <c r="E161" i="3" s="1"/>
  <c r="D164" i="3"/>
  <c r="E136" i="3"/>
  <c r="D136" i="3"/>
  <c r="D67" i="2"/>
  <c r="E207" i="3"/>
  <c r="F98" i="3"/>
  <c r="F77" i="3"/>
  <c r="D60" i="2"/>
  <c r="E322" i="3"/>
  <c r="D322" i="3"/>
  <c r="E36" i="2" l="1"/>
  <c r="E61" i="2"/>
  <c r="F52" i="2"/>
  <c r="E32" i="2"/>
  <c r="F38" i="2"/>
  <c r="E51" i="2"/>
  <c r="F39" i="2"/>
  <c r="E46" i="2"/>
  <c r="F63" i="2"/>
  <c r="F64" i="2"/>
  <c r="E150" i="3"/>
  <c r="F184" i="3"/>
  <c r="E183" i="3"/>
  <c r="E182" i="3" s="1"/>
  <c r="E181" i="3" s="1"/>
  <c r="E180" i="3" s="1"/>
  <c r="F180" i="3" s="1"/>
  <c r="F164" i="3"/>
  <c r="D163" i="3"/>
  <c r="D162" i="3" s="1"/>
  <c r="D161" i="3" s="1"/>
  <c r="F163" i="3"/>
  <c r="E160" i="3"/>
  <c r="D62" i="2"/>
  <c r="F62" i="2" s="1"/>
  <c r="D50" i="2"/>
  <c r="F50" i="2" s="1"/>
  <c r="D41" i="2"/>
  <c r="F41" i="2" s="1"/>
  <c r="E308" i="3"/>
  <c r="E307" i="3" s="1"/>
  <c r="D308" i="3"/>
  <c r="E55" i="3"/>
  <c r="D55" i="3"/>
  <c r="E22" i="1"/>
  <c r="E149" i="3" l="1"/>
  <c r="F182" i="3"/>
  <c r="F183" i="3"/>
  <c r="F181" i="3"/>
  <c r="D160" i="3"/>
  <c r="E306" i="3"/>
  <c r="E305" i="3" s="1"/>
  <c r="E304" i="3" s="1"/>
  <c r="D307" i="3"/>
  <c r="E148" i="3" l="1"/>
  <c r="D306" i="3"/>
  <c r="D305" i="3" l="1"/>
  <c r="E129" i="3"/>
  <c r="D129" i="3"/>
  <c r="D304" i="3" l="1"/>
  <c r="E473" i="3" l="1"/>
  <c r="D473" i="3"/>
  <c r="D10" i="2"/>
  <c r="E10" i="2" l="1"/>
  <c r="F10" i="2" s="1"/>
  <c r="E76" i="3"/>
  <c r="E75" i="3" l="1"/>
  <c r="E461" i="3"/>
  <c r="E221" i="3"/>
  <c r="E220" i="3" s="1"/>
  <c r="E97" i="3"/>
  <c r="E96" i="3" l="1"/>
  <c r="D198" i="3"/>
  <c r="D43" i="2" l="1"/>
  <c r="F43" i="2" s="1"/>
  <c r="D76" i="3"/>
  <c r="E74" i="3"/>
  <c r="D97" i="3"/>
  <c r="D96" i="3" l="1"/>
  <c r="F97" i="3"/>
  <c r="E73" i="3"/>
  <c r="D75" i="3"/>
  <c r="F76" i="3"/>
  <c r="F96" i="3" l="1"/>
  <c r="D74" i="3"/>
  <c r="F75" i="3"/>
  <c r="E72" i="3"/>
  <c r="D221" i="3"/>
  <c r="D220" i="3" s="1"/>
  <c r="E211" i="3"/>
  <c r="E210" i="3" s="1"/>
  <c r="F216" i="3"/>
  <c r="D66" i="2"/>
  <c r="D56" i="2"/>
  <c r="F56" i="2" s="1"/>
  <c r="D55" i="2"/>
  <c r="F55" i="2" s="1"/>
  <c r="D54" i="2"/>
  <c r="D53" i="2"/>
  <c r="F53" i="2" s="1"/>
  <c r="D49" i="2"/>
  <c r="F49" i="2" s="1"/>
  <c r="D48" i="2"/>
  <c r="D45" i="2"/>
  <c r="D40" i="2"/>
  <c r="D37" i="2"/>
  <c r="F37" i="2" s="1"/>
  <c r="D35" i="2"/>
  <c r="F35" i="2" s="1"/>
  <c r="D34" i="2"/>
  <c r="F34" i="2" s="1"/>
  <c r="D33" i="2"/>
  <c r="F33" i="2" s="1"/>
  <c r="D242" i="3"/>
  <c r="D44" i="2" l="1"/>
  <c r="F44" i="2" s="1"/>
  <c r="F45" i="2"/>
  <c r="D65" i="2"/>
  <c r="F65" i="2" s="1"/>
  <c r="F66" i="2"/>
  <c r="D211" i="3"/>
  <c r="D210" i="3" s="1"/>
  <c r="F210" i="3" s="1"/>
  <c r="D73" i="3"/>
  <c r="F74" i="3"/>
  <c r="D36" i="2"/>
  <c r="F36" i="2" s="1"/>
  <c r="D51" i="2"/>
  <c r="F51" i="2" s="1"/>
  <c r="D32" i="2"/>
  <c r="F32" i="2" s="1"/>
  <c r="D61" i="2"/>
  <c r="F61" i="2" s="1"/>
  <c r="D46" i="2"/>
  <c r="F46" i="2" s="1"/>
  <c r="D511" i="3"/>
  <c r="D510" i="3" s="1"/>
  <c r="D207" i="3"/>
  <c r="F211" i="3" l="1"/>
  <c r="D72" i="3"/>
  <c r="F73" i="3"/>
  <c r="D509" i="3"/>
  <c r="D508" i="3"/>
  <c r="D59" i="2"/>
  <c r="D58" i="2" s="1"/>
  <c r="E13" i="1" s="1"/>
  <c r="F72" i="3" l="1"/>
  <c r="E90" i="3"/>
  <c r="E89" i="3" s="1"/>
  <c r="D90" i="3"/>
  <c r="F326" i="3"/>
  <c r="E334" i="3"/>
  <c r="D334" i="3"/>
  <c r="D333" i="3" s="1"/>
  <c r="E337" i="3"/>
  <c r="D337" i="3"/>
  <c r="E85" i="3" l="1"/>
  <c r="E333" i="3"/>
  <c r="E27" i="2" l="1"/>
  <c r="D27" i="2"/>
  <c r="F27" i="2" l="1"/>
  <c r="E35" i="3" l="1"/>
  <c r="D241" i="3" l="1"/>
  <c r="F22" i="1" l="1"/>
  <c r="E14" i="2"/>
  <c r="E26" i="2"/>
  <c r="F10" i="1" s="1"/>
  <c r="E18" i="2"/>
  <c r="E21" i="2"/>
  <c r="E41" i="3"/>
  <c r="E361" i="3"/>
  <c r="E9" i="2" l="1"/>
  <c r="F9" i="1" s="1"/>
  <c r="F11" i="1" s="1"/>
  <c r="E58" i="2"/>
  <c r="F13" i="1" s="1"/>
  <c r="F58" i="2" l="1"/>
  <c r="E31" i="2"/>
  <c r="F12" i="1" s="1"/>
  <c r="F14" i="1" s="1"/>
  <c r="F15" i="1" s="1"/>
  <c r="F24" i="1" s="1"/>
  <c r="D145" i="3"/>
  <c r="E325" i="3"/>
  <c r="E321" i="3" s="1"/>
  <c r="D325" i="3"/>
  <c r="D321" i="3" s="1"/>
  <c r="F325" i="3" l="1"/>
  <c r="D26" i="2"/>
  <c r="F26" i="2" s="1"/>
  <c r="E320" i="3" l="1"/>
  <c r="F321" i="3"/>
  <c r="D320" i="3"/>
  <c r="D18" i="2"/>
  <c r="F18" i="2" s="1"/>
  <c r="D319" i="3" l="1"/>
  <c r="D318" i="3" s="1"/>
  <c r="E319" i="3"/>
  <c r="F320" i="3"/>
  <c r="F512" i="3"/>
  <c r="F492" i="3"/>
  <c r="F486" i="3"/>
  <c r="F480" i="3"/>
  <c r="F472" i="3"/>
  <c r="F462" i="3"/>
  <c r="F460" i="3"/>
  <c r="F454" i="3"/>
  <c r="F448" i="3"/>
  <c r="F442" i="3"/>
  <c r="F433" i="3"/>
  <c r="F425" i="3"/>
  <c r="F416" i="3"/>
  <c r="F408" i="3"/>
  <c r="F406" i="3"/>
  <c r="F400" i="3"/>
  <c r="F387" i="3"/>
  <c r="F381" i="3"/>
  <c r="F366" i="3"/>
  <c r="F359" i="3"/>
  <c r="F352" i="3"/>
  <c r="F346" i="3"/>
  <c r="F338" i="3"/>
  <c r="F317" i="3"/>
  <c r="F303" i="3"/>
  <c r="F296" i="3"/>
  <c r="F286" i="3"/>
  <c r="F279" i="3"/>
  <c r="F269" i="3"/>
  <c r="F292" i="3"/>
  <c r="F147" i="3"/>
  <c r="F246" i="3"/>
  <c r="F234" i="3"/>
  <c r="F199" i="3"/>
  <c r="F179" i="3"/>
  <c r="F146" i="3"/>
  <c r="F137" i="3"/>
  <c r="F130" i="3"/>
  <c r="F120" i="3"/>
  <c r="F114" i="3"/>
  <c r="F112" i="3"/>
  <c r="F105" i="3"/>
  <c r="F104" i="3"/>
  <c r="F142" i="3"/>
  <c r="F189" i="3"/>
  <c r="F52" i="3"/>
  <c r="F95" i="3"/>
  <c r="F94" i="3"/>
  <c r="F92" i="3"/>
  <c r="F91" i="3"/>
  <c r="F83" i="3"/>
  <c r="F71" i="3"/>
  <c r="F65" i="3"/>
  <c r="F50" i="3"/>
  <c r="F48" i="3"/>
  <c r="F47" i="3"/>
  <c r="F46" i="3"/>
  <c r="F44" i="3"/>
  <c r="F43" i="3"/>
  <c r="F42" i="3"/>
  <c r="F29" i="3"/>
  <c r="F22" i="3"/>
  <c r="F88" i="3"/>
  <c r="F16" i="3"/>
  <c r="G23" i="1"/>
  <c r="E318" i="3" l="1"/>
  <c r="F319" i="3"/>
  <c r="D14" i="2"/>
  <c r="F14" i="2" s="1"/>
  <c r="D21" i="2"/>
  <c r="F21" i="2" s="1"/>
  <c r="D361" i="3"/>
  <c r="F318" i="3" l="1"/>
  <c r="D9" i="2"/>
  <c r="F9" i="2" s="1"/>
  <c r="F90" i="3"/>
  <c r="E111" i="3"/>
  <c r="D111" i="3"/>
  <c r="E113" i="3"/>
  <c r="E226" i="3"/>
  <c r="E526" i="3"/>
  <c r="E518" i="3"/>
  <c r="E505" i="3"/>
  <c r="E499" i="3"/>
  <c r="E491" i="3"/>
  <c r="E485" i="3"/>
  <c r="E479" i="3"/>
  <c r="E471" i="3"/>
  <c r="E470" i="3" s="1"/>
  <c r="E459" i="3"/>
  <c r="E453" i="3"/>
  <c r="E447" i="3"/>
  <c r="E441" i="3"/>
  <c r="E432" i="3"/>
  <c r="E431" i="3" s="1"/>
  <c r="E424" i="3"/>
  <c r="E415" i="3"/>
  <c r="E414" i="3" s="1"/>
  <c r="E407" i="3"/>
  <c r="E405" i="3"/>
  <c r="E399" i="3"/>
  <c r="E392" i="3"/>
  <c r="E386" i="3"/>
  <c r="E380" i="3"/>
  <c r="E372" i="3"/>
  <c r="E365" i="3"/>
  <c r="E364" i="3" s="1"/>
  <c r="E358" i="3"/>
  <c r="E351" i="3"/>
  <c r="E345" i="3"/>
  <c r="E344" i="3" s="1"/>
  <c r="E343" i="3" s="1"/>
  <c r="E342" i="3" s="1"/>
  <c r="E341" i="3" s="1"/>
  <c r="E316" i="3"/>
  <c r="E302" i="3"/>
  <c r="E295" i="3"/>
  <c r="E294" i="3" s="1"/>
  <c r="E290" i="3" s="1"/>
  <c r="E289" i="3" s="1"/>
  <c r="E287" i="3"/>
  <c r="E285" i="3"/>
  <c r="E277" i="3"/>
  <c r="E268" i="3"/>
  <c r="E258" i="3"/>
  <c r="E256" i="3"/>
  <c r="E253" i="3"/>
  <c r="E245" i="3"/>
  <c r="E244" i="3" s="1"/>
  <c r="E242" i="3"/>
  <c r="E241" i="3" s="1"/>
  <c r="E233" i="3"/>
  <c r="E196" i="3"/>
  <c r="E145" i="3"/>
  <c r="E144" i="3" s="1"/>
  <c r="E119" i="3"/>
  <c r="E103" i="3"/>
  <c r="E82" i="3"/>
  <c r="E70" i="3"/>
  <c r="E64" i="3"/>
  <c r="E63" i="3" s="1"/>
  <c r="E62" i="3" s="1"/>
  <c r="E61" i="3" s="1"/>
  <c r="E60" i="3" s="1"/>
  <c r="E51" i="3"/>
  <c r="E45" i="3"/>
  <c r="E40" i="3" s="1"/>
  <c r="E28" i="3"/>
  <c r="E21" i="3"/>
  <c r="E15" i="3"/>
  <c r="D15" i="3"/>
  <c r="D21" i="3"/>
  <c r="D28" i="3"/>
  <c r="D41" i="3"/>
  <c r="D45" i="3"/>
  <c r="D51" i="3"/>
  <c r="D64" i="3"/>
  <c r="D70" i="3"/>
  <c r="D82" i="3"/>
  <c r="D103" i="3"/>
  <c r="D119" i="3"/>
  <c r="D196" i="3"/>
  <c r="D233" i="3"/>
  <c r="D245" i="3"/>
  <c r="D253" i="3"/>
  <c r="D256" i="3"/>
  <c r="D258" i="3"/>
  <c r="D268" i="3"/>
  <c r="D278" i="3"/>
  <c r="D285" i="3"/>
  <c r="D287" i="3"/>
  <c r="D295" i="3"/>
  <c r="D302" i="3"/>
  <c r="D316" i="3"/>
  <c r="D345" i="3"/>
  <c r="D351" i="3"/>
  <c r="D358" i="3"/>
  <c r="D365" i="3"/>
  <c r="D372" i="3"/>
  <c r="D380" i="3"/>
  <c r="D386" i="3"/>
  <c r="D392" i="3"/>
  <c r="D399" i="3"/>
  <c r="D405" i="3"/>
  <c r="D407" i="3"/>
  <c r="D415" i="3"/>
  <c r="D414" i="3" s="1"/>
  <c r="D412" i="3" s="1"/>
  <c r="D424" i="3"/>
  <c r="D431" i="3"/>
  <c r="D429" i="3" s="1"/>
  <c r="D441" i="3"/>
  <c r="D447" i="3"/>
  <c r="D453" i="3"/>
  <c r="D459" i="3"/>
  <c r="D461" i="3"/>
  <c r="D471" i="3"/>
  <c r="D470" i="3" s="1"/>
  <c r="D466" i="3" s="1"/>
  <c r="D479" i="3"/>
  <c r="D485" i="3"/>
  <c r="D491" i="3"/>
  <c r="D499" i="3"/>
  <c r="D505" i="3"/>
  <c r="D518" i="3"/>
  <c r="D526" i="3"/>
  <c r="D40" i="3" l="1"/>
  <c r="D35" i="3" s="1"/>
  <c r="D34" i="3" s="1"/>
  <c r="E34" i="3"/>
  <c r="D195" i="3"/>
  <c r="E236" i="3"/>
  <c r="E235" i="3" s="1"/>
  <c r="D255" i="3"/>
  <c r="E255" i="3"/>
  <c r="F45" i="3"/>
  <c r="F113" i="3"/>
  <c r="F198" i="3"/>
  <c r="D504" i="3"/>
  <c r="D478" i="3"/>
  <c r="D385" i="3"/>
  <c r="D357" i="3"/>
  <c r="D354" i="3" s="1"/>
  <c r="D315" i="3"/>
  <c r="D267" i="3"/>
  <c r="D263" i="3" s="1"/>
  <c r="D244" i="3"/>
  <c r="D206" i="3"/>
  <c r="D203" i="3" s="1"/>
  <c r="D202" i="3" s="1"/>
  <c r="D135" i="3"/>
  <c r="D89" i="3"/>
  <c r="D69" i="3"/>
  <c r="D20" i="3"/>
  <c r="E84" i="3"/>
  <c r="F145" i="3"/>
  <c r="E170" i="3"/>
  <c r="E169" i="3" s="1"/>
  <c r="E177" i="3"/>
  <c r="F178" i="3"/>
  <c r="E252" i="3"/>
  <c r="E272" i="3"/>
  <c r="F278" i="3"/>
  <c r="E301" i="3"/>
  <c r="F302" i="3"/>
  <c r="E336" i="3"/>
  <c r="E328" i="3" s="1"/>
  <c r="E327" i="3" s="1"/>
  <c r="F337" i="3"/>
  <c r="E350" i="3"/>
  <c r="F351" i="3"/>
  <c r="E379" i="3"/>
  <c r="F380" i="3"/>
  <c r="E391" i="3"/>
  <c r="E398" i="3"/>
  <c r="F399" i="3"/>
  <c r="F405" i="3"/>
  <c r="E423" i="3"/>
  <c r="F424" i="3"/>
  <c r="E440" i="3"/>
  <c r="F441" i="3"/>
  <c r="E452" i="3"/>
  <c r="F453" i="3"/>
  <c r="F461" i="3"/>
  <c r="E478" i="3"/>
  <c r="F479" i="3"/>
  <c r="E490" i="3"/>
  <c r="F491" i="3"/>
  <c r="E504" i="3"/>
  <c r="E517" i="3"/>
  <c r="D517" i="3"/>
  <c r="D490" i="3"/>
  <c r="D452" i="3"/>
  <c r="D440" i="3"/>
  <c r="D423" i="3"/>
  <c r="D371" i="3"/>
  <c r="D364" i="3"/>
  <c r="D232" i="3"/>
  <c r="D118" i="3"/>
  <c r="D81" i="3"/>
  <c r="E14" i="3"/>
  <c r="F15" i="3"/>
  <c r="E27" i="3"/>
  <c r="F28" i="3"/>
  <c r="E102" i="3"/>
  <c r="F103" i="3"/>
  <c r="E128" i="3"/>
  <c r="E124" i="3" s="1"/>
  <c r="F129" i="3"/>
  <c r="D525" i="3"/>
  <c r="D498" i="3"/>
  <c r="D484" i="3"/>
  <c r="D446" i="3"/>
  <c r="D398" i="3"/>
  <c r="D391" i="3"/>
  <c r="D379" i="3"/>
  <c r="D350" i="3"/>
  <c r="D336" i="3"/>
  <c r="D301" i="3"/>
  <c r="D298" i="3" s="1"/>
  <c r="D277" i="3"/>
  <c r="D252" i="3"/>
  <c r="D177" i="3"/>
  <c r="D170" i="3"/>
  <c r="D169" i="3" s="1"/>
  <c r="D144" i="3"/>
  <c r="D128" i="3"/>
  <c r="D124" i="3" s="1"/>
  <c r="D102" i="3"/>
  <c r="D27" i="3"/>
  <c r="D14" i="3"/>
  <c r="E20" i="3"/>
  <c r="F21" i="3"/>
  <c r="F51" i="3"/>
  <c r="E69" i="3"/>
  <c r="F70" i="3"/>
  <c r="E81" i="3"/>
  <c r="F82" i="3"/>
  <c r="F93" i="3"/>
  <c r="E118" i="3"/>
  <c r="F119" i="3"/>
  <c r="E135" i="3"/>
  <c r="E134" i="3" s="1"/>
  <c r="F136" i="3"/>
  <c r="E206" i="3"/>
  <c r="E203" i="3" s="1"/>
  <c r="F207" i="3"/>
  <c r="E232" i="3"/>
  <c r="F233" i="3"/>
  <c r="F245" i="3"/>
  <c r="E267" i="3"/>
  <c r="F268" i="3"/>
  <c r="E315" i="3"/>
  <c r="F316" i="3"/>
  <c r="E357" i="3"/>
  <c r="F358" i="3"/>
  <c r="F365" i="3"/>
  <c r="E371" i="3"/>
  <c r="F372" i="3"/>
  <c r="E385" i="3"/>
  <c r="F386" i="3"/>
  <c r="F407" i="3"/>
  <c r="F415" i="3"/>
  <c r="F432" i="3"/>
  <c r="E446" i="3"/>
  <c r="F447" i="3"/>
  <c r="F459" i="3"/>
  <c r="E466" i="3"/>
  <c r="F471" i="3"/>
  <c r="E484" i="3"/>
  <c r="F485" i="3"/>
  <c r="E498" i="3"/>
  <c r="E510" i="3"/>
  <c r="F511" i="3"/>
  <c r="E525" i="3"/>
  <c r="F111" i="3"/>
  <c r="D42" i="2"/>
  <c r="D344" i="3"/>
  <c r="D341" i="3" s="1"/>
  <c r="F345" i="3"/>
  <c r="D294" i="3"/>
  <c r="F295" i="3"/>
  <c r="F285" i="3"/>
  <c r="D63" i="3"/>
  <c r="F64" i="3"/>
  <c r="F41" i="3"/>
  <c r="D110" i="3"/>
  <c r="D107" i="3" s="1"/>
  <c r="E110" i="3"/>
  <c r="E284" i="3"/>
  <c r="E404" i="3"/>
  <c r="E195" i="3"/>
  <c r="E458" i="3"/>
  <c r="D404" i="3"/>
  <c r="D458" i="3"/>
  <c r="D456" i="3" s="1"/>
  <c r="D284" i="3"/>
  <c r="E281" i="3" l="1"/>
  <c r="E280" i="3" s="1"/>
  <c r="D31" i="2"/>
  <c r="F31" i="2" s="1"/>
  <c r="F42" i="2"/>
  <c r="D281" i="3"/>
  <c r="D280" i="3" s="1"/>
  <c r="D328" i="3"/>
  <c r="D226" i="3"/>
  <c r="D396" i="3"/>
  <c r="F396" i="3" s="1"/>
  <c r="D395" i="3"/>
  <c r="E396" i="3"/>
  <c r="E395" i="3"/>
  <c r="D85" i="3"/>
  <c r="E123" i="3"/>
  <c r="F244" i="3"/>
  <c r="E168" i="3"/>
  <c r="D236" i="3"/>
  <c r="F89" i="3"/>
  <c r="D188" i="3"/>
  <c r="E524" i="3"/>
  <c r="E509" i="3"/>
  <c r="F510" i="3"/>
  <c r="E483" i="3"/>
  <c r="F484" i="3"/>
  <c r="F470" i="3"/>
  <c r="E384" i="3"/>
  <c r="F385" i="3"/>
  <c r="F364" i="3"/>
  <c r="E355" i="3"/>
  <c r="F357" i="3"/>
  <c r="E264" i="3"/>
  <c r="F267" i="3"/>
  <c r="D403" i="3"/>
  <c r="E457" i="3"/>
  <c r="F458" i="3"/>
  <c r="E188" i="3"/>
  <c r="F195" i="3"/>
  <c r="E403" i="3"/>
  <c r="F404" i="3"/>
  <c r="E108" i="3"/>
  <c r="F110" i="3"/>
  <c r="E445" i="3"/>
  <c r="F446" i="3"/>
  <c r="E430" i="3"/>
  <c r="F431" i="3"/>
  <c r="E413" i="3"/>
  <c r="F414" i="3"/>
  <c r="E225" i="3"/>
  <c r="F232" i="3"/>
  <c r="F206" i="3"/>
  <c r="E19" i="3"/>
  <c r="F20" i="3"/>
  <c r="D13" i="3"/>
  <c r="D26" i="3"/>
  <c r="D101" i="3"/>
  <c r="D123" i="3"/>
  <c r="D140" i="3"/>
  <c r="D176" i="3"/>
  <c r="D250" i="3"/>
  <c r="D249" i="3" s="1"/>
  <c r="D248" i="3" s="1"/>
  <c r="D247" i="3" s="1"/>
  <c r="D349" i="3"/>
  <c r="D378" i="3"/>
  <c r="D390" i="3"/>
  <c r="D430" i="3"/>
  <c r="D445" i="3"/>
  <c r="D483" i="3"/>
  <c r="D497" i="3"/>
  <c r="D524" i="3"/>
  <c r="F128" i="3"/>
  <c r="E101" i="3"/>
  <c r="F102" i="3"/>
  <c r="E26" i="3"/>
  <c r="F27" i="3"/>
  <c r="E13" i="3"/>
  <c r="F14" i="3"/>
  <c r="D80" i="3"/>
  <c r="D117" i="3"/>
  <c r="D360" i="3"/>
  <c r="D370" i="3"/>
  <c r="D422" i="3"/>
  <c r="D439" i="3"/>
  <c r="D451" i="3"/>
  <c r="D489" i="3"/>
  <c r="D516" i="3"/>
  <c r="E451" i="3"/>
  <c r="F452" i="3"/>
  <c r="E439" i="3"/>
  <c r="F440" i="3"/>
  <c r="E422" i="3"/>
  <c r="F423" i="3"/>
  <c r="E497" i="3"/>
  <c r="E370" i="3"/>
  <c r="F371" i="3"/>
  <c r="E314" i="3"/>
  <c r="F315" i="3"/>
  <c r="F135" i="3"/>
  <c r="E117" i="3"/>
  <c r="F118" i="3"/>
  <c r="E80" i="3"/>
  <c r="F81" i="3"/>
  <c r="E68" i="3"/>
  <c r="F69" i="3"/>
  <c r="E516" i="3"/>
  <c r="E503" i="3"/>
  <c r="E489" i="3"/>
  <c r="E488" i="3" s="1"/>
  <c r="F490" i="3"/>
  <c r="E477" i="3"/>
  <c r="F478" i="3"/>
  <c r="F398" i="3"/>
  <c r="E390" i="3"/>
  <c r="E378" i="3"/>
  <c r="F379" i="3"/>
  <c r="E349" i="3"/>
  <c r="F350" i="3"/>
  <c r="F336" i="3"/>
  <c r="F301" i="3"/>
  <c r="F277" i="3"/>
  <c r="E250" i="3"/>
  <c r="E249" i="3" s="1"/>
  <c r="E248" i="3" s="1"/>
  <c r="E247" i="3" s="1"/>
  <c r="E176" i="3"/>
  <c r="F177" i="3"/>
  <c r="E140" i="3"/>
  <c r="F144" i="3"/>
  <c r="D19" i="3"/>
  <c r="D68" i="3"/>
  <c r="D134" i="3"/>
  <c r="D314" i="3"/>
  <c r="D384" i="3"/>
  <c r="D477" i="3"/>
  <c r="D503" i="3"/>
  <c r="D343" i="3"/>
  <c r="F344" i="3"/>
  <c r="D290" i="3"/>
  <c r="F294" i="3"/>
  <c r="F284" i="3"/>
  <c r="D62" i="3"/>
  <c r="F63" i="3"/>
  <c r="F40" i="3"/>
  <c r="D327" i="3" l="1"/>
  <c r="D225" i="3"/>
  <c r="F226" i="3"/>
  <c r="D394" i="3"/>
  <c r="F85" i="3"/>
  <c r="D84" i="3"/>
  <c r="E394" i="3"/>
  <c r="F395" i="3"/>
  <c r="D235" i="3"/>
  <c r="F236" i="3"/>
  <c r="D168" i="3"/>
  <c r="D502" i="3"/>
  <c r="D476" i="3"/>
  <c r="D383" i="3"/>
  <c r="D313" i="3"/>
  <c r="D133" i="3"/>
  <c r="D67" i="3"/>
  <c r="D18" i="3"/>
  <c r="E175" i="3"/>
  <c r="F176" i="3"/>
  <c r="F273" i="3"/>
  <c r="E298" i="3"/>
  <c r="E348" i="3"/>
  <c r="F349" i="3"/>
  <c r="E377" i="3"/>
  <c r="F378" i="3"/>
  <c r="E389" i="3"/>
  <c r="E476" i="3"/>
  <c r="F477" i="3"/>
  <c r="F489" i="3"/>
  <c r="E502" i="3"/>
  <c r="E515" i="3"/>
  <c r="E67" i="3"/>
  <c r="F68" i="3"/>
  <c r="E79" i="3"/>
  <c r="F80" i="3"/>
  <c r="E116" i="3"/>
  <c r="F117" i="3"/>
  <c r="E133" i="3"/>
  <c r="F134" i="3"/>
  <c r="E313" i="3"/>
  <c r="F314" i="3"/>
  <c r="E369" i="3"/>
  <c r="F370" i="3"/>
  <c r="E496" i="3"/>
  <c r="E167" i="3"/>
  <c r="E421" i="3"/>
  <c r="F422" i="3"/>
  <c r="E438" i="3"/>
  <c r="F439" i="3"/>
  <c r="E450" i="3"/>
  <c r="F451" i="3"/>
  <c r="D515" i="3"/>
  <c r="D488" i="3"/>
  <c r="D450" i="3"/>
  <c r="D438" i="3"/>
  <c r="D421" i="3"/>
  <c r="D369" i="3"/>
  <c r="D116" i="3"/>
  <c r="D79" i="3"/>
  <c r="E12" i="3"/>
  <c r="F13" i="3"/>
  <c r="E25" i="3"/>
  <c r="F26" i="3"/>
  <c r="E100" i="3"/>
  <c r="F101" i="3"/>
  <c r="F124" i="3"/>
  <c r="D523" i="3"/>
  <c r="D496" i="3"/>
  <c r="D482" i="3"/>
  <c r="D444" i="3"/>
  <c r="D389" i="3"/>
  <c r="D377" i="3"/>
  <c r="D348" i="3"/>
  <c r="D175" i="3"/>
  <c r="D139" i="3"/>
  <c r="D100" i="3"/>
  <c r="D25" i="3"/>
  <c r="D12" i="3"/>
  <c r="E18" i="3"/>
  <c r="F19" i="3"/>
  <c r="E412" i="3"/>
  <c r="F413" i="3"/>
  <c r="E429" i="3"/>
  <c r="F430" i="3"/>
  <c r="E444" i="3"/>
  <c r="F445" i="3"/>
  <c r="E107" i="3"/>
  <c r="F108" i="3"/>
  <c r="F123" i="3"/>
  <c r="D402" i="3"/>
  <c r="E263" i="3"/>
  <c r="E354" i="3"/>
  <c r="F355" i="3"/>
  <c r="F362" i="3"/>
  <c r="E383" i="3"/>
  <c r="F384" i="3"/>
  <c r="F467" i="3"/>
  <c r="E482" i="3"/>
  <c r="F483" i="3"/>
  <c r="E508" i="3"/>
  <c r="F509" i="3"/>
  <c r="E523" i="3"/>
  <c r="E139" i="3"/>
  <c r="F140" i="3"/>
  <c r="E402" i="3"/>
  <c r="F403" i="3"/>
  <c r="E187" i="3"/>
  <c r="F188" i="3"/>
  <c r="E456" i="3"/>
  <c r="F457" i="3"/>
  <c r="E224" i="3"/>
  <c r="D187" i="3"/>
  <c r="D186" i="3" s="1"/>
  <c r="D455" i="3"/>
  <c r="D342" i="3"/>
  <c r="F343" i="3"/>
  <c r="D289" i="3"/>
  <c r="F290" i="3"/>
  <c r="F282" i="3"/>
  <c r="D61" i="3"/>
  <c r="F62" i="3"/>
  <c r="E12" i="1"/>
  <c r="F38" i="3"/>
  <c r="F225" i="3" l="1"/>
  <c r="F394" i="3"/>
  <c r="F84" i="3"/>
  <c r="F235" i="3"/>
  <c r="D224" i="3"/>
  <c r="D167" i="3"/>
  <c r="F139" i="3"/>
  <c r="F187" i="3"/>
  <c r="E455" i="3"/>
  <c r="F456" i="3"/>
  <c r="E401" i="3"/>
  <c r="F402" i="3"/>
  <c r="G13" i="1"/>
  <c r="E522" i="3"/>
  <c r="E507" i="3"/>
  <c r="F508" i="3"/>
  <c r="E481" i="3"/>
  <c r="F482" i="3"/>
  <c r="E465" i="3"/>
  <c r="F466" i="3"/>
  <c r="E382" i="3"/>
  <c r="F383" i="3"/>
  <c r="E360" i="3"/>
  <c r="F360" i="3" s="1"/>
  <c r="F361" i="3"/>
  <c r="E353" i="3"/>
  <c r="F354" i="3"/>
  <c r="E262" i="3"/>
  <c r="F263" i="3"/>
  <c r="D401" i="3"/>
  <c r="E106" i="3"/>
  <c r="F107" i="3"/>
  <c r="D106" i="3"/>
  <c r="E443" i="3"/>
  <c r="F444" i="3"/>
  <c r="E428" i="3"/>
  <c r="F429" i="3"/>
  <c r="E411" i="3"/>
  <c r="E410" i="3" s="1"/>
  <c r="F412" i="3"/>
  <c r="E202" i="3"/>
  <c r="E186" i="3" s="1"/>
  <c r="F203" i="3"/>
  <c r="E17" i="3"/>
  <c r="F18" i="3"/>
  <c r="D11" i="3"/>
  <c r="D24" i="3"/>
  <c r="D99" i="3"/>
  <c r="D174" i="3"/>
  <c r="D271" i="3"/>
  <c r="D297" i="3"/>
  <c r="D347" i="3"/>
  <c r="D376" i="3"/>
  <c r="D388" i="3"/>
  <c r="D411" i="3"/>
  <c r="D428" i="3"/>
  <c r="D443" i="3"/>
  <c r="D465" i="3"/>
  <c r="D481" i="3"/>
  <c r="D495" i="3"/>
  <c r="D507" i="3"/>
  <c r="D522" i="3"/>
  <c r="E99" i="3"/>
  <c r="F100" i="3"/>
  <c r="E24" i="3"/>
  <c r="F25" i="3"/>
  <c r="E11" i="3"/>
  <c r="F12" i="3"/>
  <c r="D78" i="3"/>
  <c r="D115" i="3"/>
  <c r="D368" i="3"/>
  <c r="D420" i="3"/>
  <c r="D437" i="3"/>
  <c r="D449" i="3"/>
  <c r="D487" i="3"/>
  <c r="D514" i="3"/>
  <c r="E449" i="3"/>
  <c r="F450" i="3"/>
  <c r="E437" i="3"/>
  <c r="F438" i="3"/>
  <c r="E420" i="3"/>
  <c r="F421" i="3"/>
  <c r="E495" i="3"/>
  <c r="E368" i="3"/>
  <c r="F369" i="3"/>
  <c r="E312" i="3"/>
  <c r="E311" i="3" s="1"/>
  <c r="F313" i="3"/>
  <c r="E132" i="3"/>
  <c r="F133" i="3"/>
  <c r="E115" i="3"/>
  <c r="F116" i="3"/>
  <c r="E78" i="3"/>
  <c r="F79" i="3"/>
  <c r="E66" i="3"/>
  <c r="F67" i="3"/>
  <c r="E514" i="3"/>
  <c r="E501" i="3"/>
  <c r="E487" i="3"/>
  <c r="F488" i="3"/>
  <c r="E475" i="3"/>
  <c r="F476" i="3"/>
  <c r="E388" i="3"/>
  <c r="E376" i="3"/>
  <c r="F377" i="3"/>
  <c r="E347" i="3"/>
  <c r="F348" i="3"/>
  <c r="F328" i="3"/>
  <c r="F327" i="3"/>
  <c r="E297" i="3"/>
  <c r="F298" i="3"/>
  <c r="E271" i="3"/>
  <c r="F272" i="3"/>
  <c r="E174" i="3"/>
  <c r="F175" i="3"/>
  <c r="D17" i="3"/>
  <c r="D66" i="3"/>
  <c r="D132" i="3"/>
  <c r="D262" i="3"/>
  <c r="D312" i="3"/>
  <c r="D311" i="3" s="1"/>
  <c r="D353" i="3"/>
  <c r="D382" i="3"/>
  <c r="D475" i="3"/>
  <c r="D501" i="3"/>
  <c r="F342" i="3"/>
  <c r="F289" i="3"/>
  <c r="F281" i="3"/>
  <c r="D60" i="3"/>
  <c r="F61" i="3"/>
  <c r="F35" i="3"/>
  <c r="G12" i="1"/>
  <c r="E14" i="1"/>
  <c r="E270" i="3" l="1"/>
  <c r="D33" i="3"/>
  <c r="E340" i="3"/>
  <c r="E33" i="3"/>
  <c r="D340" i="3"/>
  <c r="E122" i="3"/>
  <c r="D122" i="3"/>
  <c r="E375" i="3"/>
  <c r="D375" i="3"/>
  <c r="D374" i="3" s="1"/>
  <c r="D270" i="3"/>
  <c r="F437" i="3"/>
  <c r="F174" i="3"/>
  <c r="D464" i="3"/>
  <c r="D463" i="3" s="1"/>
  <c r="F449" i="3"/>
  <c r="F99" i="3"/>
  <c r="F224" i="3"/>
  <c r="D410" i="3"/>
  <c r="D409" i="3" s="1"/>
  <c r="F271" i="3"/>
  <c r="F297" i="3"/>
  <c r="F376" i="3"/>
  <c r="F487" i="3"/>
  <c r="F78" i="3"/>
  <c r="F115" i="3"/>
  <c r="F347" i="3"/>
  <c r="F475" i="3"/>
  <c r="F66" i="3"/>
  <c r="F132" i="3"/>
  <c r="F312" i="3"/>
  <c r="E367" i="3"/>
  <c r="E310" i="3" s="1"/>
  <c r="F368" i="3"/>
  <c r="E494" i="3"/>
  <c r="F420" i="3"/>
  <c r="E409" i="3"/>
  <c r="D367" i="3"/>
  <c r="F11" i="3"/>
  <c r="E10" i="3"/>
  <c r="E23" i="3"/>
  <c r="F24" i="3"/>
  <c r="D521" i="3"/>
  <c r="D494" i="3"/>
  <c r="D493" i="3" s="1"/>
  <c r="D427" i="3"/>
  <c r="D426" i="3" s="1"/>
  <c r="D23" i="3"/>
  <c r="D10" i="3"/>
  <c r="F17" i="3"/>
  <c r="F202" i="3"/>
  <c r="F411" i="3"/>
  <c r="F428" i="3"/>
  <c r="F443" i="3"/>
  <c r="F106" i="3"/>
  <c r="D261" i="3"/>
  <c r="E261" i="3"/>
  <c r="E260" i="3" s="1"/>
  <c r="F262" i="3"/>
  <c r="F353" i="3"/>
  <c r="F382" i="3"/>
  <c r="F465" i="3"/>
  <c r="E464" i="3"/>
  <c r="E463" i="3" s="1"/>
  <c r="F481" i="3"/>
  <c r="F507" i="3"/>
  <c r="E521" i="3"/>
  <c r="F401" i="3"/>
  <c r="E427" i="3"/>
  <c r="E426" i="3" s="1"/>
  <c r="F455" i="3"/>
  <c r="F341" i="3"/>
  <c r="F280" i="3"/>
  <c r="F60" i="3"/>
  <c r="G14" i="1"/>
  <c r="F34" i="3"/>
  <c r="D310" i="3" l="1"/>
  <c r="F310" i="3" s="1"/>
  <c r="D260" i="3"/>
  <c r="E493" i="3"/>
  <c r="D32" i="3"/>
  <c r="D31" i="3" s="1"/>
  <c r="D121" i="3"/>
  <c r="E121" i="3"/>
  <c r="F186" i="3"/>
  <c r="E9" i="3"/>
  <c r="D9" i="3"/>
  <c r="F270" i="3"/>
  <c r="F464" i="3"/>
  <c r="F10" i="3"/>
  <c r="F410" i="3"/>
  <c r="F494" i="3"/>
  <c r="F311" i="3"/>
  <c r="F122" i="3"/>
  <c r="F427" i="3"/>
  <c r="F261" i="3"/>
  <c r="F23" i="3"/>
  <c r="F367" i="3"/>
  <c r="F340" i="3"/>
  <c r="D8" i="3" l="1"/>
  <c r="E8" i="3"/>
  <c r="F9" i="3"/>
  <c r="F8" i="3" l="1"/>
  <c r="D7" i="3"/>
  <c r="E10" i="1" l="1"/>
  <c r="G10" i="1" s="1"/>
  <c r="E32" i="3" l="1"/>
  <c r="E374" i="3" l="1"/>
  <c r="F374" i="3" s="1"/>
  <c r="F375" i="3"/>
  <c r="E9" i="1"/>
  <c r="E11" i="1" l="1"/>
  <c r="G9" i="1"/>
  <c r="E15" i="1" l="1"/>
  <c r="E24" i="1" s="1"/>
  <c r="G11" i="1"/>
  <c r="G15" i="1" l="1"/>
  <c r="F33" i="3"/>
  <c r="E31" i="3" l="1"/>
  <c r="F32" i="3"/>
  <c r="E7" i="3" l="1"/>
  <c r="F31" i="3"/>
  <c r="F7" i="3" l="1"/>
</calcChain>
</file>

<file path=xl/sharedStrings.xml><?xml version="1.0" encoding="utf-8"?>
<sst xmlns="http://schemas.openxmlformats.org/spreadsheetml/2006/main" count="650" uniqueCount="328">
  <si>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4/3</t>
    </r>
  </si>
  <si>
    <r>
      <rPr>
        <b/>
        <sz val="8.5"/>
        <rFont val="Times New Roman"/>
        <family val="1"/>
      </rPr>
      <t>A.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RASHODA</t>
    </r>
  </si>
  <si>
    <r>
      <rPr>
        <sz val="8.5"/>
        <rFont val="Times New Roman"/>
        <family val="1"/>
      </rPr>
      <t>PRIHODI POSLOVANJA</t>
    </r>
  </si>
  <si>
    <r>
      <rPr>
        <sz val="8.5"/>
        <rFont val="Times New Roman"/>
        <family val="1"/>
      </rPr>
      <t>PRIHODI OD PRODAJE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</si>
  <si>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</si>
  <si>
    <r>
      <rPr>
        <sz val="8.5"/>
        <rFont val="Times New Roman"/>
        <family val="1"/>
      </rPr>
      <t>RASHODI POSLOVANJA</t>
    </r>
  </si>
  <si>
    <r>
      <rPr>
        <sz val="8.5"/>
        <rFont val="Times New Roman"/>
        <family val="1"/>
      </rPr>
      <t>RASHODI ZA NABAVU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</si>
  <si>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</si>
  <si>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b/>
        <sz val="8.5"/>
        <rFont val="Times New Roman"/>
        <family val="1"/>
      </rPr>
      <t>RAZLIKA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VIŠAK/MANJAK</t>
    </r>
  </si>
  <si>
    <r>
      <rPr>
        <b/>
        <sz val="8.5"/>
        <rFont val="Times New Roman"/>
        <family val="1"/>
      </rPr>
      <t>B.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FINANCIRANJA</t>
    </r>
  </si>
  <si>
    <r>
      <rPr>
        <sz val="8.5"/>
        <rFont val="Times New Roman"/>
        <family val="1"/>
      </rPr>
      <t>PRIMICI OD FINANCIJSKE IMOVINE I ZADUŽIVANJA</t>
    </r>
  </si>
  <si>
    <r>
      <rPr>
        <sz val="8.5"/>
        <rFont val="Times New Roman"/>
        <family val="1"/>
      </rPr>
      <t>IZDACI ZA FINANCIJSKU IMOVINU I OTPLATE ZAJMOV</t>
    </r>
  </si>
  <si>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</t>
    </r>
  </si>
  <si>
    <r>
      <rPr>
        <b/>
        <sz val="8.5"/>
        <rFont val="Times New Roman"/>
        <family val="1"/>
      </rPr>
      <t>C.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</si>
  <si>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8.5"/>
        <rFont val="Times New Roman"/>
        <family val="1"/>
      </rPr>
      <t>VLASTITI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IZVORI</t>
    </r>
  </si>
  <si>
    <r>
      <rPr>
        <b/>
        <sz val="8.5"/>
        <rFont val="Times New Roman"/>
        <family val="1"/>
      </rPr>
      <t>VIŠAK/MANJAK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+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FINANCIRANJE+RASPOLOŽIVA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</si>
  <si>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12"/>
        <rFont val="Times New Roman"/>
        <family val="1"/>
      </rPr>
      <t>OPĆI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</t>
    </r>
  </si>
  <si>
    <r>
      <rPr>
        <b/>
        <sz val="9"/>
        <rFont val="Times New Roman"/>
        <family val="1"/>
      </rPr>
      <t>A.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RAČUN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RASHODA</t>
    </r>
  </si>
  <si>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</t>
    </r>
  </si>
  <si>
    <r>
      <rPr>
        <b/>
        <sz val="5"/>
        <rFont val="Times New Roman"/>
        <family val="1"/>
      </rPr>
      <t>BROJ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KONTA</t>
    </r>
  </si>
  <si>
    <r>
      <rPr>
        <b/>
        <sz val="7.5"/>
        <rFont val="Times New Roman"/>
        <family val="1"/>
      </rPr>
      <t>VRSTA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PRIHODA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/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RASHODA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</si>
  <si>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</si>
  <si>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poreza</t>
    </r>
  </si>
  <si>
    <r>
      <rPr>
        <sz val="8.5"/>
        <rFont val="Times New Roman"/>
        <family val="1"/>
      </rPr>
      <t>Porez i prirez na dohodak</t>
    </r>
  </si>
  <si>
    <r>
      <rPr>
        <sz val="8.5"/>
        <rFont val="Times New Roman"/>
        <family val="1"/>
      </rPr>
      <t>Porezi na imovinu</t>
    </r>
  </si>
  <si>
    <r>
      <rPr>
        <sz val="8.5"/>
        <rFont val="Times New Roman"/>
        <family val="1"/>
      </rPr>
      <t>Porezi na robu i usluge</t>
    </r>
  </si>
  <si>
    <r>
      <rPr>
        <b/>
        <sz val="8.5"/>
        <rFont val="Times New Roman"/>
        <family val="1"/>
      </rPr>
      <t>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</t>
    </r>
  </si>
  <si>
    <r>
      <rPr>
        <sz val="8.5"/>
        <rFont val="Times New Roman"/>
        <family val="1"/>
      </rPr>
      <t>Pomoći iz proračuna</t>
    </r>
  </si>
  <si>
    <r>
      <rPr>
        <sz val="8.5"/>
        <rFont val="Times New Roman"/>
        <family val="1"/>
      </rPr>
      <t>Pomoći od ostalih subj. unutar opće države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</si>
  <si>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</si>
  <si>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financijske imovine</t>
    </r>
  </si>
  <si>
    <r>
      <rPr>
        <sz val="8.5"/>
        <rFont val="Times New Roman"/>
        <family val="1"/>
      </rPr>
      <t>Prihodi od nefinancijske 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</si>
  <si>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administrativnih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pristojbi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posebnim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propisim</t>
    </r>
  </si>
  <si>
    <r>
      <rPr>
        <sz val="8.5"/>
        <rFont val="Times New Roman"/>
        <family val="1"/>
      </rPr>
      <t>Prihodi po posebnim propisima</t>
    </r>
  </si>
  <si>
    <r>
      <rPr>
        <sz val="8.5"/>
        <rFont val="Times New Roman"/>
        <family val="1"/>
      </rPr>
      <t>Komunalni doprinosi i naknade</t>
    </r>
  </si>
  <si>
    <r>
      <rPr>
        <b/>
        <sz val="8.5"/>
        <rFont val="Times New Roman"/>
        <family val="1"/>
      </rPr>
      <t>7.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</si>
  <si>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</si>
  <si>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</si>
  <si>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prodaje materijalne imov. - prirodnih bogatstava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</si>
  <si>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</si>
  <si>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zaposlene</t>
    </r>
  </si>
  <si>
    <r>
      <rPr>
        <sz val="7.5"/>
        <rFont val="Times New Roman"/>
        <family val="1"/>
      </rPr>
      <t>Plaće (Bruto)</t>
    </r>
  </si>
  <si>
    <r>
      <rPr>
        <sz val="8.5"/>
        <rFont val="Times New Roman"/>
        <family val="1"/>
      </rPr>
      <t>Ostali rashodi za zaposlene</t>
    </r>
  </si>
  <si>
    <r>
      <rPr>
        <b/>
        <sz val="8.5"/>
        <rFont val="Times New Roman"/>
        <family val="1"/>
      </rPr>
      <t>Materijalni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</si>
  <si>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Naknade troškova zaposlenima</t>
    </r>
  </si>
  <si>
    <r>
      <rPr>
        <sz val="8.5"/>
        <rFont val="Times New Roman"/>
        <family val="1"/>
      </rPr>
      <t>Rashodi za materijal i energiju</t>
    </r>
  </si>
  <si>
    <r>
      <rPr>
        <sz val="8.5"/>
        <rFont val="Times New Roman"/>
        <family val="1"/>
      </rPr>
      <t>Rashodi za usluge</t>
    </r>
  </si>
  <si>
    <r>
      <rPr>
        <sz val="7.5"/>
        <rFont val="Times New Roman"/>
        <family val="1"/>
      </rPr>
      <t>Naknade troškova osobama izvan radnog odnosa</t>
    </r>
  </si>
  <si>
    <r>
      <rPr>
        <sz val="8.5"/>
        <rFont val="Times New Roman"/>
        <family val="1"/>
      </rPr>
      <t>Ostali nespomenuti rashodi poslovanja</t>
    </r>
  </si>
  <si>
    <r>
      <rPr>
        <b/>
        <sz val="8.5"/>
        <rFont val="Times New Roman"/>
        <family val="1"/>
      </rPr>
      <t>Financijski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</si>
  <si>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Ostali financijski rashodi</t>
    </r>
  </si>
  <si>
    <r>
      <rPr>
        <b/>
        <sz val="8.5"/>
        <rFont val="Times New Roman"/>
        <family val="1"/>
      </rPr>
      <t>Subvencije</t>
    </r>
  </si>
  <si>
    <r>
      <rPr>
        <sz val="8.5"/>
        <rFont val="Times New Roman"/>
        <family val="1"/>
      </rPr>
      <t>Subvencije trg. društv., poljopr. i obrtnicima izvan javnog sektora</t>
    </r>
  </si>
  <si>
    <r>
      <rPr>
        <b/>
        <sz val="7.5"/>
        <rFont val="Times New Roman"/>
        <family val="1"/>
      </rPr>
      <t>Pomoći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dane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inoz.i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unutar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općeg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proračuna</t>
    </r>
  </si>
  <si>
    <r>
      <rPr>
        <sz val="7.5"/>
        <rFont val="Times New Roman"/>
        <family val="1"/>
      </rPr>
      <t>Pomoći unutar općeg proračuna</t>
    </r>
  </si>
  <si>
    <r>
      <rPr>
        <b/>
        <sz val="8.5"/>
        <rFont val="Times New Roman"/>
        <family val="1"/>
      </rPr>
      <t>Naknade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građanima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kućanstvima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temelju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osiguranja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druge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naknade</t>
    </r>
  </si>
  <si>
    <r>
      <rPr>
        <sz val="8.5"/>
        <rFont val="Times New Roman"/>
        <family val="1"/>
      </rPr>
      <t>Ostale naknade građanima i kućanstvima iz proračuna</t>
    </r>
  </si>
  <si>
    <r>
      <rPr>
        <b/>
        <sz val="8.5"/>
        <rFont val="Times New Roman"/>
        <family val="1"/>
      </rPr>
      <t>Ostali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</si>
  <si>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Tekuće donacije</t>
    </r>
  </si>
  <si>
    <r>
      <rPr>
        <sz val="8.5"/>
        <rFont val="Times New Roman"/>
        <family val="1"/>
      </rPr>
      <t>Kapitalne donacije</t>
    </r>
  </si>
  <si>
    <r>
      <rPr>
        <sz val="7.5"/>
        <rFont val="Times New Roman"/>
        <family val="1"/>
      </rPr>
      <t>Kazne, penali i naknade štete</t>
    </r>
  </si>
  <si>
    <r>
      <rPr>
        <sz val="8.5"/>
        <rFont val="Times New Roman"/>
        <family val="1"/>
      </rPr>
      <t>Izvanredni rashodi</t>
    </r>
  </si>
  <si>
    <r>
      <rPr>
        <b/>
        <sz val="8.5"/>
        <rFont val="Times New Roman"/>
        <family val="1"/>
      </rPr>
      <t>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</si>
  <si>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</si>
  <si>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dugotrajne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</si>
  <si>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Građevinski objekti</t>
    </r>
  </si>
  <si>
    <r>
      <rPr>
        <sz val="8.5"/>
        <rFont val="Times New Roman"/>
        <family val="1"/>
      </rPr>
      <t>Postrojenja i oprema</t>
    </r>
  </si>
  <si>
    <r>
      <rPr>
        <sz val="8.5"/>
        <rFont val="Times New Roman"/>
        <family val="1"/>
      </rPr>
      <t>Nematerijalna proizvedena imovina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</si>
  <si>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dodatna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ulaganja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nefinancijskoj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imovini</t>
    </r>
  </si>
  <si>
    <r>
      <rPr>
        <sz val="8.5"/>
        <rFont val="Times New Roman"/>
        <family val="1"/>
      </rPr>
      <t>Dodatna ulaganja na građevinskim objektima</t>
    </r>
  </si>
  <si>
    <r>
      <rPr>
        <b/>
        <sz val="11"/>
        <rFont val="Times New Roman"/>
        <family val="1"/>
      </rPr>
      <t>II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POSEBNI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DIO</t>
    </r>
  </si>
  <si>
    <r>
      <rPr>
        <b/>
        <sz val="4.5"/>
        <rFont val="Times New Roman"/>
        <family val="1"/>
      </rPr>
      <t>BROJ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RAČUNA</t>
    </r>
  </si>
  <si>
    <r>
      <rPr>
        <b/>
        <sz val="11"/>
        <rFont val="Times New Roman"/>
        <family val="1"/>
      </rPr>
      <t>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</t>
    </r>
  </si>
  <si>
    <r>
      <rPr>
        <b/>
        <sz val="9.5"/>
        <rFont val="Times New Roman"/>
        <family val="1"/>
      </rPr>
      <t>UKUPNO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IZDACI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</si>
  <si>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VIJEĆE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</si>
  <si>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Predstavničko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tijelo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</si>
  <si>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</si>
  <si>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</si>
  <si>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rPr>
        <b/>
        <sz val="9.5"/>
        <rFont val="Times New Roman"/>
        <family val="1"/>
      </rP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</si>
  <si>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Ostali nespomenuti rashodi poslovanja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</si>
  <si>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Vijeće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nacionalnih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manjina</t>
    </r>
  </si>
  <si>
    <r>
      <rPr>
        <b/>
        <sz val="9.5"/>
        <rFont val="Times New Roman"/>
        <family val="1"/>
      </rPr>
      <t>Ostali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</si>
  <si>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Tekuće donacije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</si>
  <si>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političkih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stranaka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</si>
  <si>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funkcije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stranaka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</si>
  <si>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</si>
  <si>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</si>
  <si>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Javna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uprava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administracija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</si>
  <si>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zaposlene</t>
    </r>
  </si>
  <si>
    <r>
      <rPr>
        <sz val="9.5"/>
        <rFont val="Times New Roman"/>
        <family val="1"/>
      </rPr>
      <t>Plaće (Bruto)</t>
    </r>
  </si>
  <si>
    <r>
      <rPr>
        <sz val="9.5"/>
        <rFont val="Times New Roman"/>
        <family val="1"/>
      </rPr>
      <t>Ostali rashodi za zaposlene</t>
    </r>
  </si>
  <si>
    <r>
      <rPr>
        <sz val="9.5"/>
        <rFont val="Times New Roman"/>
        <family val="1"/>
      </rPr>
      <t>Doprinosi na plaće</t>
    </r>
  </si>
  <si>
    <r>
      <rPr>
        <sz val="9.5"/>
        <rFont val="Times New Roman"/>
        <family val="1"/>
      </rPr>
      <t>Naknade troškova zaposlenima</t>
    </r>
  </si>
  <si>
    <r>
      <rPr>
        <sz val="9.5"/>
        <rFont val="Times New Roman"/>
        <family val="1"/>
      </rPr>
      <t>Rashodi za materijal i energiju</t>
    </r>
  </si>
  <si>
    <r>
      <rPr>
        <sz val="9.5"/>
        <rFont val="Times New Roman"/>
        <family val="1"/>
      </rPr>
      <t>Rashodi za usluge</t>
    </r>
  </si>
  <si>
    <r>
      <rPr>
        <sz val="9.5"/>
        <rFont val="Times New Roman"/>
        <family val="1"/>
      </rPr>
      <t>Naknade troš.osobama izvan radnog odnosa</t>
    </r>
  </si>
  <si>
    <r>
      <rPr>
        <b/>
        <sz val="9.5"/>
        <rFont val="Times New Roman"/>
        <family val="1"/>
      </rPr>
      <t>Financijski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</si>
  <si>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Ostali financ.rashodi - bank.usl.i platni promet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</si>
  <si>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TEKUĆA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PRIČUVA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</si>
  <si>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Izvanredni rashodi - proračunska pričuva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</si>
  <si>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</si>
  <si>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LOKALNA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AKCIJSKA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GRUPA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(LAG)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</si>
  <si>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RADOVI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</si>
  <si>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UREDSKI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NAMJEŠTAJ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INFORMATIZACIJA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</si>
  <si>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</si>
  <si>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</si>
  <si>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sz val="9.5"/>
        <rFont val="Times New Roman"/>
        <family val="1"/>
      </rPr>
      <t>Postrojenja i oprema</t>
    </r>
  </si>
  <si>
    <r>
      <rPr>
        <sz val="9.5"/>
        <rFont val="Times New Roman"/>
        <family val="1"/>
      </rPr>
      <t>Nematerijalna proizvedena imovina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</si>
  <si>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SANACIJA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RATOM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RAZRUŠENIH
</t>
    </r>
    <r>
      <rPr>
        <b/>
        <sz val="9.5"/>
        <rFont val="Times New Roman"/>
        <family val="1"/>
      </rPr>
      <t>DOMOVA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</si>
  <si>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dodat.na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nefin.imov</t>
    </r>
  </si>
  <si>
    <r>
      <rPr>
        <sz val="9.5"/>
        <rFont val="Times New Roman"/>
        <family val="1"/>
      </rPr>
      <t>Dodatna ulaganja na građevinskim objektima</t>
    </r>
  </si>
  <si>
    <r>
      <rPr>
        <sz val="9.5"/>
        <rFont val="Times New Roman"/>
        <family val="1"/>
      </rPr>
      <t>Građevinski objekti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</si>
  <si>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</si>
  <si>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</si>
  <si>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POVRŠINA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</si>
  <si>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NERAZVRSTANIH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</si>
  <si>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GROBLJA</t>
    </r>
  </si>
  <si>
    <r>
      <rPr>
        <sz val="9.5"/>
        <rFont val="Times New Roman"/>
        <family val="1"/>
      </rPr>
      <t>Nematerijalna proizvedena imovina-projekt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</si>
  <si>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sustava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vodoopskrbe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odvodnje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</si>
  <si>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KANALIZACIJE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</si>
  <si>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VODOVODA</t>
    </r>
  </si>
  <si>
    <r>
      <rPr>
        <b/>
        <sz val="9.5"/>
        <rFont val="Times New Roman"/>
        <family val="1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inoz.i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unutar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</si>
  <si>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Pomoći unutar općeg proračuna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</si>
  <si>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</si>
  <si>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sz val="9.5"/>
        <rFont val="Times New Roman"/>
        <family val="1"/>
      </rPr>
      <t>Rashodi za nabavku proiz.dogot.imovin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</si>
  <si>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P1008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gospodarstva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</si>
  <si>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P1009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poljoprivrede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</si>
  <si>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POLJSKIH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PUTEVA</t>
    </r>
  </si>
  <si>
    <r>
      <rPr>
        <sz val="9.5"/>
        <rFont val="Times New Roman"/>
        <family val="1"/>
      </rPr>
      <t>Rashodi za usluge - usluge tekućeg i inv.održ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</si>
  <si>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POTICAJNE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MJERE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UNAPREĐENJE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</t>
    </r>
  </si>
  <si>
    <r>
      <rPr>
        <sz val="9.5"/>
        <rFont val="Times New Roman"/>
        <family val="1"/>
      </rPr>
      <t>Subvencije poljoprivrednicim</t>
    </r>
  </si>
  <si>
    <r>
      <rPr>
        <sz val="9.5"/>
        <rFont val="Times New Roman"/>
        <family val="1"/>
      </rPr>
      <t>Kazne, penali i naknade štete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</si>
  <si>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ČIŠĆENJE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MREŽE</t>
    </r>
  </si>
  <si>
    <r>
      <rPr>
        <sz val="9.5"/>
        <rFont val="Times New Roman"/>
        <family val="1"/>
      </rPr>
      <t>Rashodi za usluge – usluge tekućeg i inv. održavanja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</si>
  <si>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Obrazovanje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</si>
  <si>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</si>
  <si>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VRTIĆA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</si>
  <si>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</si>
  <si>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</si>
  <si>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</si>
  <si>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PROGRAMI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</si>
  <si>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PRIJEVOZA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UČENIKA
</t>
    </r>
    <r>
      <rPr>
        <b/>
        <sz val="9.5"/>
        <rFont val="Times New Roman"/>
        <family val="1"/>
      </rPr>
      <t>SREDNJIH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</si>
  <si>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Nak.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temelju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osig.i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dr.nak.</t>
    </r>
  </si>
  <si>
    <r>
      <rPr>
        <sz val="9.5"/>
        <rFont val="Times New Roman"/>
        <family val="1"/>
      </rPr>
      <t>Ostale naknade građanima i kućanstvima iz proračuna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</si>
  <si>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KNJIGA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ZA
</t>
    </r>
    <r>
      <rPr>
        <b/>
        <sz val="9.5"/>
        <rFont val="Times New Roman"/>
        <family val="1"/>
      </rPr>
      <t>UČENIKE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O.Š.</t>
    </r>
  </si>
  <si>
    <r>
      <rPr>
        <sz val="9.5"/>
        <rFont val="Times New Roman"/>
        <family val="1"/>
      </rPr>
      <t>Ostale naknade građanima i kućan. iz proračuna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</si>
  <si>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ŠKOLSKO-SPORTSKE
</t>
    </r>
    <r>
      <rPr>
        <b/>
        <sz val="9.5"/>
        <rFont val="Times New Roman"/>
        <family val="1"/>
      </rPr>
      <t>DVORANE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DRAGALIĆ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</si>
  <si>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visokog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</si>
  <si>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STIPENDIRANJE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STUDENATA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</si>
  <si>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civilnog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društva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</si>
  <si>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KULTURI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</si>
  <si>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08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Rekreacija,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kultura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religija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</si>
  <si>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PROIZAŠLE
</t>
    </r>
    <r>
      <rPr>
        <b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DOMOVINSKOG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</si>
  <si>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ORGANIZACIJA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SKRB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DJECI</t>
    </r>
  </si>
  <si>
    <r>
      <rPr>
        <sz val="9.5"/>
        <rFont val="Times New Roman"/>
        <family val="1"/>
      </rPr>
      <t>Kapitalne donacije</t>
    </r>
  </si>
  <si>
    <r>
      <rPr>
        <b/>
        <sz val="9.5"/>
        <rFont val="Times New Roman"/>
        <family val="1"/>
      </rPr>
      <t>Subvencije</t>
    </r>
  </si>
  <si>
    <r>
      <rPr>
        <sz val="9.5"/>
        <rFont val="Times New Roman"/>
        <family val="1"/>
      </rPr>
      <t>Subvencije trg.druš.polj.i obrtnicima izvan javnog sektora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</si>
  <si>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sporta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</si>
  <si>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POTREBE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SPORTU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</si>
  <si>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OBJEKTE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</si>
  <si>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Organiziranje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provođenje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zaštite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spašavanja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</si>
  <si>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</si>
  <si>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sigurnost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</si>
  <si>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OPREMA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</si>
  <si>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</si>
  <si>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VATROGASNOG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</si>
  <si>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</si>
  <si>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sz val="9.5"/>
        <rFont val="Times New Roman"/>
        <family val="1"/>
      </rPr>
      <t>Građevinski objekt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</si>
  <si>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nefinancijske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</si>
  <si>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dugotrajne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</si>
  <si>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sz val="9.5"/>
        <rFont val="Times New Roman"/>
        <family val="1"/>
      </rPr>
      <t>Rashodi za mat. i energ.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</si>
  <si>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socijalne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skrbi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novčanih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pomoći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</si>
  <si>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KUĆANSTVIMA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SOCIJALNO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UGROŽENIM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GRAĐANIMA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</si>
  <si>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zaštita</t>
    </r>
  </si>
  <si>
    <r>
      <rPr>
        <sz val="9.5"/>
        <rFont val="Times New Roman"/>
        <family val="1"/>
      </rPr>
      <t>Ostale naknade građanima i kućan.iz proračuna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</si>
  <si>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POTPORE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NOVOROĐENO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DIJETE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</si>
  <si>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</si>
  <si>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KRIŽ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</si>
  <si>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Dodatne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usluge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zdravstvu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preventiva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</si>
  <si>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DEZINSEKCIJA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DERATIZACIJA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</si>
  <si>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</t>
    </r>
  </si>
  <si>
    <r>
      <rPr>
        <sz val="9.5"/>
        <rFont val="Times New Roman"/>
        <family val="1"/>
      </rPr>
      <t>Rashodi za usluge - komunalne usluge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</si>
  <si>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ZBRINJAVANJE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PASA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LUTALICA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</si>
  <si>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AMBULANTE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</si>
  <si>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KAPITALNE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POMOĆI
</t>
    </r>
    <r>
      <rPr>
        <b/>
        <sz val="9.5"/>
        <rFont val="Times New Roman"/>
        <family val="1"/>
      </rPr>
      <t>ZDRAVSTVENIM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USTANOVAMA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KORISNICIMA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DRUGIH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</si>
  <si>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Pomoći proračunskim korisnicima drugih proračuna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</si>
  <si>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100801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GOSPODARSKA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ZONA</t>
    </r>
  </si>
  <si>
    <t>Pomoći proračunskim korisnicima drugih proračuna</t>
  </si>
  <si>
    <t>Doprinosi na plaće</t>
  </si>
  <si>
    <t>Administrativne (upravne) pristojbe</t>
  </si>
  <si>
    <t>Tekuće donacije</t>
  </si>
  <si>
    <t>Ostali rashodi</t>
  </si>
  <si>
    <t>Rashodi poslovanja</t>
  </si>
  <si>
    <r>
      <rPr>
        <b/>
        <sz val="10"/>
        <rFont val="Arial"/>
        <family val="2"/>
      </rPr>
      <t>FUNKCIJSKA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KLASIFIKACIJA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  <charset val="238"/>
      </rPr>
      <t>Zaštita okoliša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</si>
  <si>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I ADAPTACIJA </t>
    </r>
    <r>
      <rPr>
        <b/>
        <sz val="9.5"/>
        <rFont val="Times New Roman"/>
        <family val="1"/>
      </rPr>
      <t>MRTVAČNICA</t>
    </r>
  </si>
  <si>
    <t>Glava 02  JEDINSTVENI UPRAVNI ODJEL</t>
  </si>
  <si>
    <t>Glava 01  OPĆINSKO VIJEĆE</t>
  </si>
  <si>
    <t>Materijalna imovina-prirodna bogatstva</t>
  </si>
  <si>
    <t>Rashodi za nabavu neproizvedene dugotrajne imovine</t>
  </si>
  <si>
    <t>Kapitalne pomoći</t>
  </si>
  <si>
    <t>Nematerijalna proizvedena imovina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</si>
  <si>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06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Usluge unapređenja stanovanja i zajednice</t>
    </r>
  </si>
  <si>
    <t>KAPITALNI PROJEKT – K101801 : DOKUMENTI PROSTORNOG UREĐENJA</t>
  </si>
  <si>
    <t>Pomoći unutar općeg proračuna</t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</si>
  <si>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T100701: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KANTI, KONTEJNERA I KOM.VOZILA</t>
    </r>
  </si>
  <si>
    <t>Materijalna imovina - prirodna bogatstva</t>
  </si>
  <si>
    <t>Rashodi za nabavu nefinanc.imovine</t>
  </si>
  <si>
    <t>Postrojenje i oprema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</si>
  <si>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A</t>
    </r>
    <r>
      <rPr>
        <b/>
        <sz val="9.5"/>
        <rFont val="Times New Roman"/>
        <family val="1"/>
      </rPr>
      <t>101305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INFORMIRANJE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GRAĐANA</t>
    </r>
  </si>
  <si>
    <t>1.</t>
  </si>
  <si>
    <t>2.</t>
  </si>
  <si>
    <t>3.</t>
  </si>
  <si>
    <t>4.</t>
  </si>
  <si>
    <t>5.</t>
  </si>
  <si>
    <r>
      <rPr>
        <b/>
        <i/>
        <sz val="9.5"/>
        <rFont val="Times New Roman"/>
        <family val="1"/>
        <charset val="238"/>
      </rPr>
      <t>PROGRAM</t>
    </r>
    <r>
      <rPr>
        <i/>
        <sz val="9.5"/>
        <rFont val="Times New Roman"/>
        <family val="1"/>
        <charset val="238"/>
      </rPr>
      <t xml:space="preserve">  </t>
    </r>
    <r>
      <rPr>
        <b/>
        <i/>
        <sz val="9.5"/>
        <rFont val="Times New Roman"/>
        <family val="1"/>
        <charset val="238"/>
      </rPr>
      <t>-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P1018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:</t>
    </r>
    <r>
      <rPr>
        <i/>
        <sz val="9.5"/>
        <rFont val="Times New Roman"/>
        <family val="1"/>
        <charset val="238"/>
      </rPr>
      <t xml:space="preserve"> Prostorno uređenje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</si>
  <si>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POKLON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PAKETIĆI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DIJECU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</si>
  <si>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P1010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odgoja</t>
    </r>
  </si>
  <si>
    <t>AKTIVNOST – A101002 : BORAVAK DJECE U VRTIĆU</t>
  </si>
  <si>
    <t>OPĆINA DRAGALIĆ</t>
  </si>
  <si>
    <t>Rashodi za materijal i energiju</t>
  </si>
  <si>
    <t>6. PRIHODI POSLOVANJA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</si>
  <si>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</si>
  <si>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</si>
  <si>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</si>
  <si>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</si>
  <si>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3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VLASTITI PRIHODI -iznajmljivanje opreme služnost..</t>
    </r>
  </si>
  <si>
    <t>Prihodi od prodaje materijalne imov. - kuće i stanovi</t>
  </si>
  <si>
    <t>Glava 03  KOMUNALNA INFRASTRUKTURA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</si>
  <si>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ZA POSEBNE NAMJENE - Komunalna naknada</t>
    </r>
  </si>
  <si>
    <t>Izvor 4.2. PRIHODI ZA POSEBNE NAMJENE - Komunalni doprinos</t>
  </si>
  <si>
    <t>Izvor 4.1. PRIHODI ZA POSEBNE NAMJENE - Šumski doprinos</t>
  </si>
  <si>
    <t>Glava 04 GOSPODARSTVO</t>
  </si>
  <si>
    <t>Glava 05  JAVNE USTANOVE PREDŠKOLSKOG ODGOJA I OBRAZOVANJA</t>
  </si>
  <si>
    <t>Glava 06  PROGRAMSKA DJELATNOST KULTURE</t>
  </si>
  <si>
    <t>Glava 07  PROGRAMSKA DJELATNOST SPORTA</t>
  </si>
  <si>
    <t>Glava 08  VATROGASTVO I CIVILNA ZAŠTITA</t>
  </si>
  <si>
    <t>KAPITALNI PROJEKT – K101503 : DOKUMENTI SUSTAVA CIVILNE ZAŠTITE</t>
  </si>
  <si>
    <t>Glava 09  PROGRAMSKA DJELATNOST SOCIJALNE SKRBI</t>
  </si>
  <si>
    <t>Glava 10  JAVNE POTREBE I USLUGE U ZDRAVSTVU</t>
  </si>
  <si>
    <t>Glava 11  UNAPREĐENJE STANOVANJA I ZAJEDNICE</t>
  </si>
  <si>
    <t>Izvor 5.3. TEKUĆE POMOĆI - županijski proračun</t>
  </si>
  <si>
    <t>Izvor 4.3. PRIHODI ZA POSEBNE NAMJENE - Prihodi od legalizacije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</si>
  <si>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PRIHODI ZA OPĆE NAMJENE - Šumski doprinos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</si>
  <si>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Zaštita okoliša</t>
    </r>
  </si>
  <si>
    <t>Nematerijalna proizvedena imovina - projekti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</si>
  <si>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 IZGRADNJA JAVNE POVRŠINE (TRG)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</si>
  <si>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3.2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polj.zemlj.Prijen.sred.iz prij.god.</t>
    </r>
  </si>
  <si>
    <t>Postorjenje i oprema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</si>
  <si>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SUFINANCIRANJE KOMUNALNOG REDARA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</si>
  <si>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osnovnošk.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srednješkolskog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</si>
  <si>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ADMINISTR.,TEHNIČKO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STRUČNO OSOBLJE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</si>
  <si>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ZGRADA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RED.KORIŠTENJE</t>
    </r>
  </si>
  <si>
    <r>
      <rPr>
        <b/>
        <sz val="9.5"/>
        <rFont val="Arial"/>
        <family val="2"/>
        <charset val="238"/>
      </rPr>
      <t>Izvor</t>
    </r>
    <r>
      <rPr>
        <sz val="9.5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5.4.</t>
    </r>
    <r>
      <rPr>
        <sz val="9.5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MINISTARSTVO FINANCIJA - sredstva fiskalnog izravnanja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</si>
  <si>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  <charset val="238"/>
      </rPr>
      <t>Građenje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objekata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</si>
  <si>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 ODRŽAVANJE 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RASVJETE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</si>
  <si>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TEKUĆE POMOĆI HZZ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</si>
  <si>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</si>
  <si>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Izvor 4.4. PRIHODI ZA POSEBNE NAMJENE - komunalni doprinos</t>
  </si>
  <si>
    <t>Kazne , penali i naknade šteta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</si>
  <si>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</si>
  <si>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Naknada od prenamjene polj.zemljišta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</si>
  <si>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 općinskog poljop.zemljišta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</si>
  <si>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 drž.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</si>
  <si>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t>AKTIVNOST  - A100905 : NAKNADA ŠTETE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</si>
  <si>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 - kapitalne pomoći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</si>
  <si>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 - kompenzacijska mjera</t>
    </r>
  </si>
  <si>
    <r>
      <rPr>
        <b/>
        <sz val="7.5"/>
        <rFont val="Times New Roman"/>
        <family val="1"/>
      </rPr>
      <t>Plan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 </t>
    </r>
    <r>
      <rPr>
        <b/>
        <sz val="7.5"/>
        <rFont val="Times New Roman"/>
        <family val="1"/>
      </rPr>
      <t>2022.</t>
    </r>
  </si>
  <si>
    <t>Pomoći temeljem prijenosa EU sredstava (WiFi)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</si>
  <si>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5.4. Državni proračun - Kompenzacijska mjera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</si>
  <si>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5.5. Pomoći temeljem prijenosa EU sredstava WiFi</t>
    </r>
  </si>
  <si>
    <t>Rashodi za dodatna ulag.na nefin.imov</t>
  </si>
  <si>
    <t>Dodatna ulaganja na postrojenju i opremi</t>
  </si>
  <si>
    <r>
      <t xml:space="preserve"> </t>
    </r>
    <r>
      <rPr>
        <b/>
        <sz val="9.5"/>
        <rFont val="Arial"/>
        <family val="2"/>
        <charset val="238"/>
      </rPr>
      <t>Izvor 5.4. Državni proračun - Kompenzacijska mjera</t>
    </r>
  </si>
  <si>
    <t>Izvor 4.1. PRIHODI ZA OPĆE NAMJENE - Šumski doprinos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</si>
  <si>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b/>
        <sz val="9.5"/>
        <rFont val="Times New Roman"/>
        <family val="1"/>
      </rPr>
      <t xml:space="preserve"> - Zdravstvo </t>
    </r>
  </si>
  <si>
    <t>Rashodi za usluge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</si>
  <si>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b/>
        <sz val="9.5"/>
        <rFont val="Times New Roman"/>
        <family val="1"/>
      </rPr>
      <t xml:space="preserve"> - Ekonomski poslovi 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</si>
  <si>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SUFINANCIRANJE KOMUNALNOG REDARA</t>
    </r>
  </si>
  <si>
    <t>KAPITALNI PROJEKT – K100401 : OPREMANJE I USLUGE KOMUNALNOG POGONA</t>
  </si>
  <si>
    <t>Izvor 5.4. Drtžavni proračun - Kompenzacijska mjera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</si>
  <si>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 POVRŠINA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</si>
  <si>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4</t>
    </r>
    <r>
      <rPr>
        <b/>
        <sz val="9.5"/>
        <rFont val="Arial"/>
        <family val="2"/>
      </rPr>
      <t>.9.</t>
    </r>
    <r>
      <rPr>
        <b/>
        <sz val="9.5"/>
        <rFont val="Times New Roman"/>
        <family val="1"/>
      </rPr>
      <t xml:space="preserve"> Administrativne (upravne) prostojbe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</si>
  <si>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9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Prijenos sredstava iz prethodnih godina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</si>
  <si>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4.2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Prihod od koncesije za poljoprivredno zemljište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</si>
  <si>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GRADIŠKA-PROGRAM PREDŠKOLSKOG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OBRAZOVANJA-PREDŠKOLA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</si>
  <si>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3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Ostali vlastiti prihodi</t>
    </r>
  </si>
  <si>
    <t>Pomoći dane u inoz.i unutar općeg proračuna</t>
  </si>
  <si>
    <t>Kom.mjera za 2022</t>
  </si>
  <si>
    <t>BPŽ ogrijev</t>
  </si>
  <si>
    <t>DRŽAVA INVESTICIJE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</si>
  <si>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DRUŠTVENOG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 DRAGALIĆ</t>
    </r>
  </si>
  <si>
    <t xml:space="preserve">Izvor 3.3. Prihod od prodaje nefinancijske imovine </t>
  </si>
  <si>
    <t>AKTIVNOST – A100904 : PROVEDBA JAVNIH NATJEČAJA ZA PRODAJU I ZAKUP DRŽAVNOG POLJOPRIVREDNOG ZEMLJIŠTA</t>
  </si>
  <si>
    <r>
      <t>Rashodi za usluge - usluge tekućeg i inv.održ</t>
    </r>
    <r>
      <rPr>
        <sz val="9.5"/>
        <rFont val="Times New Roman"/>
        <family val="1"/>
        <charset val="238"/>
      </rPr>
      <t xml:space="preserve"> - nadzor građenja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</si>
  <si>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4.1.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zemljišta-Prijenos sred.iz pret.godina</t>
    </r>
  </si>
  <si>
    <r>
      <t>Izvor</t>
    </r>
    <r>
      <rPr>
        <b/>
        <sz val="9.5"/>
        <rFont val="Times New Roman"/>
        <family val="1"/>
        <charset val="1"/>
      </rPr>
      <t xml:space="preserve"> 9.1. Prijenos sredstava iz prethodnih godina</t>
    </r>
  </si>
  <si>
    <t>Ovaj Proračun stupa na snagu danom objavljivanja u "Službenom glasniku", a primjenjivat će se za 2022. godinu.</t>
  </si>
  <si>
    <t>BRODSKO POSAVSKA ŽUPANIJA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</si>
  <si>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P1001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Donošenje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mjera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djelokr.</t>
    </r>
    <r>
      <rPr>
        <sz val="9.5"/>
        <rFont val="Times New Roman"/>
        <family val="1"/>
      </rPr>
      <t>P</t>
    </r>
    <r>
      <rPr>
        <b/>
        <i/>
        <sz val="9.5"/>
        <rFont val="Times New Roman"/>
        <family val="1"/>
      </rPr>
      <t>redst.tijela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 mjesne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samoupr.</t>
    </r>
  </si>
  <si>
    <r>
      <rPr>
        <b/>
        <sz val="10"/>
        <rFont val="Times New Roman"/>
        <family val="1"/>
        <charset val="238"/>
      </rPr>
      <t>Indeks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4/3</t>
    </r>
  </si>
  <si>
    <r>
      <rPr>
        <b/>
        <sz val="10"/>
        <rFont val="Times New Roman"/>
        <family val="1"/>
        <charset val="238"/>
      </rPr>
      <t>Plan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za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>2022.</t>
    </r>
  </si>
  <si>
    <t>Izvršenje                  01. - 06. 2022.</t>
  </si>
  <si>
    <t>AKTIVNOST - A100404: DEZINSKECIJA I DERATIZACIJA</t>
  </si>
  <si>
    <t>AKTIVNOST – A100405 : ZBRINJAVANJE PASA LUTALICA</t>
  </si>
  <si>
    <t>AKTIVNOST – A100406 : ODRŽAVANJE JAVNE ODVODNJE OBORINSKIH VODA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</si>
  <si>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CIVILNA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ZAŠTITA</t>
    </r>
  </si>
  <si>
    <t>Izvršenje I.-VI.2022.</t>
  </si>
  <si>
    <t>VRSTA PRIHODA / RASHODA</t>
  </si>
  <si>
    <t>BROJ KONTA</t>
  </si>
  <si>
    <r>
      <rPr>
        <b/>
        <sz val="10"/>
        <rFont val="Times New Roman"/>
        <family val="1"/>
      </rPr>
      <t>PLAN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2022.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</si>
  <si>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ADAPTACIJA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CRKVE</t>
    </r>
  </si>
  <si>
    <t>POLUGODIŠNJI IZVJEŠTAJ O IZVRŠENJU PRORAČUNA OPĆINE DRAGALIĆ ZA 2022.g</t>
  </si>
  <si>
    <t>Izvršenje               I. - VI. 2022.</t>
  </si>
  <si>
    <t>Rashodi i izdaci u Proračunu, u iznosu 1.771.692,01 kuna raspoređuju se po organizacijskoj, ekonomskoj i programskoj klasifikaciji u Posebnom dijelu Proračuna kako slijedi:</t>
  </si>
  <si>
    <t>Članak 1.</t>
  </si>
  <si>
    <t>OPĆINSKOG VIJEĆA</t>
  </si>
  <si>
    <r>
      <rPr>
        <b/>
        <sz val="10"/>
        <rFont val="Times New Roman"/>
        <family val="1"/>
      </rPr>
      <t>REPUBLIKA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HRVATSKA</t>
    </r>
  </si>
  <si>
    <r>
      <rPr>
        <sz val="10"/>
        <rFont val="Times New Roman"/>
        <family val="1"/>
      </rPr>
      <t xml:space="preserve">PREDSJEDNICA </t>
    </r>
  </si>
  <si>
    <t>Dragalić, 23.09.2022.</t>
  </si>
  <si>
    <t>URBROJ: 2178-27-03-22-2</t>
  </si>
  <si>
    <r>
      <t xml:space="preserve">Na temelju članka 88. Zakona o proračunu ("Narodne novine", broj 144/21) i članka 34. Statuta Općine Dragalić ("Službeni  glasnik", broj 3/18 i 4/21) </t>
    </r>
    <r>
      <rPr>
        <b/>
        <sz val="9"/>
        <rFont val="Times New Roman"/>
        <family val="1"/>
        <charset val="238"/>
      </rPr>
      <t>OPĆINSKO VIJEĆE OPĆINE DRAGALIĆ</t>
    </r>
    <r>
      <rPr>
        <sz val="9"/>
        <rFont val="Times New Roman"/>
        <family val="1"/>
      </rPr>
      <t xml:space="preserve"> na 8. sjednici održanoj 23.09.2022..godine donijelo je </t>
    </r>
  </si>
  <si>
    <t>Proračun Općine Dragalić za 2022. godinu ("Službni glasnik" broj 15/21) izvršen je u prvom polugodištu 2022. godine kako slijedi:</t>
  </si>
  <si>
    <t xml:space="preserve">                                                                                                                                                              Vesna Peterlik, v.r.</t>
  </si>
  <si>
    <t>Članak 2.</t>
  </si>
  <si>
    <t xml:space="preserve"> Članak 3.</t>
  </si>
  <si>
    <t xml:space="preserve">                                                                                                   OPĆINSKO VIJEĆE</t>
  </si>
  <si>
    <t>KLASA: 400-01/22-01/01</t>
  </si>
  <si>
    <r>
      <rPr>
        <b/>
        <sz val="10"/>
        <rFont val="Times New Roman"/>
        <family val="1"/>
        <charset val="238"/>
      </rPr>
      <t xml:space="preserve">Izvještaj o zaduživanju na domaćem i stranom tržištu novca i kapitala </t>
    </r>
    <r>
      <rPr>
        <sz val="10"/>
        <rFont val="Times New Roman"/>
        <family val="1"/>
        <charset val="238"/>
      </rPr>
      <t xml:space="preserve">
U razdoblju 01.01.-30.06.2022. godine Općina Dragalić nije se zaduživala na domaćem i stranom tržištu novca i kapitala. 
</t>
    </r>
    <r>
      <rPr>
        <b/>
        <sz val="10"/>
        <rFont val="Times New Roman"/>
        <family val="1"/>
        <charset val="238"/>
      </rPr>
      <t>Izvještaj o korištenju proračunske zalihe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U razdoblju 01.01.-30.06.2022. godine proračunska zaliha nije korištena. 
</t>
    </r>
    <r>
      <rPr>
        <b/>
        <sz val="10"/>
        <rFont val="Times New Roman"/>
        <family val="1"/>
        <charset val="238"/>
      </rPr>
      <t xml:space="preserve">Izvještaj o danim jamstvima i izdacima po jamstvima </t>
    </r>
    <r>
      <rPr>
        <sz val="10"/>
        <rFont val="Times New Roman"/>
        <family val="1"/>
        <charset val="238"/>
      </rPr>
      <t xml:space="preserve">
U razdoblju 01.01.-30.06.2022. godine nisu izdavana jamstva, niti je bilo izdataka po izdanim jamstvima. 
</t>
    </r>
    <r>
      <rPr>
        <b/>
        <sz val="10"/>
        <rFont val="Times New Roman"/>
        <family val="1"/>
        <charset val="238"/>
      </rPr>
      <t xml:space="preserve">Izvještaj o otplati kratkoročnog zajma Ministarstva financija </t>
    </r>
    <r>
      <rPr>
        <sz val="10"/>
        <rFont val="Times New Roman"/>
        <family val="1"/>
        <charset val="238"/>
      </rPr>
      <t xml:space="preserve">
U razdoblju 01.01.-30.06.2022. godine u iznosu od 87.128,96 kune otplaćen je kratkoročni zajam Ministarstva financija (sredstva doznačena 2021.godine za izvršenje povrata poreza na dohodak i prireza porezu na dohodak po godišnjoj prijavi za 2020.godinu).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</si>
</sst>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"/>
  </numFmts>
  <fonts count="84" x14ac:knownFonts="1">
    <font>
      <sz val="10"/>
      <color rgb="FF000000"/>
      <name val="Times New Roman"/>
      <charset val="204"/>
    </font>
    <font>
      <b/>
      <sz val="8.5"/>
      <color rgb="FF000000"/>
      <name val="Times New Roman"/>
      <family val="2"/>
    </font>
    <font>
      <sz val="8.5"/>
      <color rgb="FF000000"/>
      <name val="Times New Roman"/>
      <family val="2"/>
    </font>
    <font>
      <sz val="8.5"/>
      <name val="Times New Roman"/>
      <family val="1"/>
      <charset val="238"/>
    </font>
    <font>
      <b/>
      <sz val="7.5"/>
      <color rgb="FF000000"/>
      <name val="Times New Roman"/>
      <family val="2"/>
    </font>
    <font>
      <sz val="7.5"/>
      <color rgb="FF000000"/>
      <name val="Times New Roman"/>
      <family val="2"/>
    </font>
    <font>
      <sz val="7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9.5"/>
      <color rgb="FF000000"/>
      <name val="Times New Roman"/>
      <family val="2"/>
    </font>
    <font>
      <sz val="9.5"/>
      <name val="Times New Roman"/>
      <family val="1"/>
      <charset val="238"/>
    </font>
    <font>
      <sz val="9.5"/>
      <color rgb="FF000000"/>
      <name val="Times New Roman"/>
      <family val="2"/>
    </font>
    <font>
      <b/>
      <sz val="9.5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sz val="13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b/>
      <sz val="9.5"/>
      <name val="Arial"/>
      <family val="2"/>
    </font>
    <font>
      <sz val="7.5"/>
      <color theme="1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9.5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b/>
      <i/>
      <sz val="9.5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</font>
    <font>
      <b/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9.5"/>
      <name val="Times New Roman"/>
      <family val="2"/>
      <charset val="238"/>
    </font>
    <font>
      <sz val="9.5"/>
      <name val="Times New Roman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2"/>
    </font>
    <font>
      <sz val="9.5"/>
      <name val="Times New Roman"/>
      <family val="2"/>
      <charset val="204"/>
    </font>
    <font>
      <sz val="9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8.5"/>
      <name val="Times New Roman"/>
      <family val="1"/>
      <charset val="1"/>
    </font>
    <font>
      <b/>
      <sz val="9.5"/>
      <name val="Times New Roman"/>
      <family val="2"/>
      <charset val="204"/>
    </font>
    <font>
      <b/>
      <sz val="9.5"/>
      <name val="Arial"/>
      <family val="2"/>
      <charset val="1"/>
    </font>
    <font>
      <b/>
      <sz val="9.5"/>
      <name val="Times New Roman"/>
      <family val="1"/>
      <charset val="1"/>
    </font>
    <font>
      <sz val="10"/>
      <color theme="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1.5"/>
      <name val="Times New Roman"/>
      <family val="1"/>
      <charset val="238"/>
    </font>
    <font>
      <b/>
      <sz val="11.5"/>
      <name val="Times New Roman"/>
      <family val="1"/>
    </font>
    <font>
      <sz val="11.5"/>
      <name val="Times New Roman"/>
      <family val="1"/>
    </font>
    <font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0"/>
      <name val="Times New Roman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</patternFill>
    </fill>
    <fill>
      <patternFill patternType="solid">
        <fgColor rgb="FF9999FF"/>
      </patternFill>
    </fill>
    <fill>
      <patternFill patternType="solid">
        <fgColor rgb="FF00CCFF"/>
      </patternFill>
    </fill>
    <fill>
      <patternFill patternType="solid">
        <fgColor rgb="FF00FFFF"/>
      </patternFill>
    </fill>
    <fill>
      <patternFill patternType="solid">
        <fgColor rgb="FF00FF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5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57" fillId="0" borderId="0" applyFont="0" applyFill="0" applyBorder="0" applyAlignment="0" applyProtection="0"/>
    <xf numFmtId="0" fontId="71" fillId="0" borderId="0"/>
  </cellStyleXfs>
  <cellXfs count="45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vertical="top" shrinkToFit="1"/>
    </xf>
    <xf numFmtId="2" fontId="2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1" fontId="1" fillId="2" borderId="1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indent="12"/>
    </xf>
    <xf numFmtId="1" fontId="8" fillId="3" borderId="1" xfId="0" applyNumberFormat="1" applyFont="1" applyFill="1" applyBorder="1" applyAlignment="1">
      <alignment horizontal="right" vertical="top" shrinkToFit="1"/>
    </xf>
    <xf numFmtId="1" fontId="8" fillId="4" borderId="1" xfId="0" applyNumberFormat="1" applyFont="1" applyFill="1" applyBorder="1" applyAlignment="1">
      <alignment horizontal="right" vertical="top" shrinkToFit="1"/>
    </xf>
    <xf numFmtId="1" fontId="8" fillId="6" borderId="1" xfId="0" applyNumberFormat="1" applyFont="1" applyFill="1" applyBorder="1" applyAlignment="1">
      <alignment horizontal="right" vertical="top" shrinkToFit="1"/>
    </xf>
    <xf numFmtId="1" fontId="8" fillId="7" borderId="1" xfId="0" applyNumberFormat="1" applyFont="1" applyFill="1" applyBorder="1" applyAlignment="1">
      <alignment horizontal="right" vertical="top" shrinkToFit="1"/>
    </xf>
    <xf numFmtId="1" fontId="8" fillId="0" borderId="1" xfId="0" applyNumberFormat="1" applyFont="1" applyFill="1" applyBorder="1" applyAlignment="1">
      <alignment horizontal="center" vertical="top" shrinkToFit="1"/>
    </xf>
    <xf numFmtId="1" fontId="10" fillId="0" borderId="1" xfId="0" applyNumberFormat="1" applyFont="1" applyFill="1" applyBorder="1" applyAlignment="1">
      <alignment horizontal="center" vertical="top" shrinkToFit="1"/>
    </xf>
    <xf numFmtId="1" fontId="8" fillId="0" borderId="7" xfId="0" applyNumberFormat="1" applyFont="1" applyFill="1" applyBorder="1" applyAlignment="1">
      <alignment horizontal="center" vertical="top" shrinkToFit="1"/>
    </xf>
    <xf numFmtId="1" fontId="10" fillId="0" borderId="7" xfId="0" applyNumberFormat="1" applyFont="1" applyFill="1" applyBorder="1" applyAlignment="1">
      <alignment horizontal="center" vertical="top" shrinkToFit="1"/>
    </xf>
    <xf numFmtId="4" fontId="10" fillId="0" borderId="2" xfId="0" applyNumberFormat="1" applyFont="1" applyFill="1" applyBorder="1" applyAlignment="1">
      <alignment horizontal="right" vertical="top" shrinkToFit="1"/>
    </xf>
    <xf numFmtId="1" fontId="37" fillId="0" borderId="2" xfId="0" applyNumberFormat="1" applyFont="1" applyFill="1" applyBorder="1" applyAlignment="1">
      <alignment horizontal="center" vertical="top" shrinkToFit="1"/>
    </xf>
    <xf numFmtId="1" fontId="10" fillId="8" borderId="1" xfId="0" applyNumberFormat="1" applyFont="1" applyFill="1" applyBorder="1" applyAlignment="1">
      <alignment horizontal="right" vertical="top" shrinkToFit="1"/>
    </xf>
    <xf numFmtId="0" fontId="0" fillId="8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left" vertical="top" shrinkToFit="1"/>
    </xf>
    <xf numFmtId="0" fontId="36" fillId="0" borderId="3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44" fillId="0" borderId="2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1" fontId="37" fillId="0" borderId="1" xfId="0" applyNumberFormat="1" applyFont="1" applyFill="1" applyBorder="1" applyAlignment="1">
      <alignment horizontal="center" vertical="top" shrinkToFit="1"/>
    </xf>
    <xf numFmtId="0" fontId="38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4" fontId="39" fillId="0" borderId="10" xfId="0" applyNumberFormat="1" applyFont="1" applyFill="1" applyBorder="1" applyAlignment="1" applyProtection="1">
      <alignment vertical="center"/>
      <protection locked="0"/>
    </xf>
    <xf numFmtId="4" fontId="46" fillId="0" borderId="10" xfId="0" applyNumberFormat="1" applyFont="1" applyFill="1" applyBorder="1" applyAlignment="1" applyProtection="1">
      <alignment vertical="center"/>
      <protection locked="0"/>
    </xf>
    <xf numFmtId="0" fontId="44" fillId="8" borderId="0" xfId="0" applyFont="1" applyFill="1" applyBorder="1" applyAlignment="1">
      <alignment horizontal="left" vertical="top"/>
    </xf>
    <xf numFmtId="4" fontId="46" fillId="0" borderId="1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center" wrapText="1"/>
    </xf>
    <xf numFmtId="4" fontId="1" fillId="8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3" fontId="44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5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4" fontId="46" fillId="9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top" shrinkToFit="1"/>
    </xf>
    <xf numFmtId="4" fontId="60" fillId="0" borderId="2" xfId="0" applyNumberFormat="1" applyFont="1" applyFill="1" applyBorder="1" applyAlignment="1">
      <alignment horizontal="right" vertical="top" shrinkToFit="1"/>
    </xf>
    <xf numFmtId="1" fontId="61" fillId="8" borderId="1" xfId="0" applyNumberFormat="1" applyFont="1" applyFill="1" applyBorder="1" applyAlignment="1">
      <alignment horizontal="right" vertical="top" shrinkToFit="1"/>
    </xf>
    <xf numFmtId="0" fontId="61" fillId="0" borderId="0" xfId="0" applyFont="1" applyFill="1" applyBorder="1" applyAlignment="1">
      <alignment horizontal="left" vertical="top"/>
    </xf>
    <xf numFmtId="4" fontId="60" fillId="8" borderId="1" xfId="0" applyNumberFormat="1" applyFont="1" applyFill="1" applyBorder="1" applyAlignment="1">
      <alignment horizontal="right" vertical="top" shrinkToFit="1"/>
    </xf>
    <xf numFmtId="0" fontId="60" fillId="8" borderId="0" xfId="0" applyFont="1" applyFill="1" applyBorder="1" applyAlignment="1">
      <alignment horizontal="left" vertical="top"/>
    </xf>
    <xf numFmtId="0" fontId="61" fillId="8" borderId="0" xfId="0" applyFont="1" applyFill="1" applyBorder="1" applyAlignment="1">
      <alignment horizontal="left" vertical="top"/>
    </xf>
    <xf numFmtId="4" fontId="60" fillId="0" borderId="1" xfId="0" applyNumberFormat="1" applyFont="1" applyFill="1" applyBorder="1" applyAlignment="1">
      <alignment horizontal="right" vertical="top" shrinkToFit="1"/>
    </xf>
    <xf numFmtId="1" fontId="60" fillId="8" borderId="1" xfId="0" applyNumberFormat="1" applyFont="1" applyFill="1" applyBorder="1" applyAlignment="1">
      <alignment horizontal="right" vertical="top" shrinkToFit="1"/>
    </xf>
    <xf numFmtId="0" fontId="60" fillId="0" borderId="0" xfId="0" applyFont="1" applyFill="1" applyBorder="1" applyAlignment="1">
      <alignment horizontal="left" vertical="top"/>
    </xf>
    <xf numFmtId="3" fontId="60" fillId="0" borderId="0" xfId="0" applyNumberFormat="1" applyFont="1" applyFill="1" applyBorder="1" applyAlignment="1">
      <alignment horizontal="left" vertical="top"/>
    </xf>
    <xf numFmtId="1" fontId="63" fillId="8" borderId="1" xfId="0" applyNumberFormat="1" applyFont="1" applyFill="1" applyBorder="1" applyAlignment="1">
      <alignment horizontal="right" vertical="top" shrinkToFit="1"/>
    </xf>
    <xf numFmtId="2" fontId="60" fillId="0" borderId="2" xfId="0" applyNumberFormat="1" applyFont="1" applyFill="1" applyBorder="1" applyAlignment="1">
      <alignment horizontal="right" vertical="top" shrinkToFit="1"/>
    </xf>
    <xf numFmtId="1" fontId="65" fillId="8" borderId="1" xfId="0" applyNumberFormat="1" applyFont="1" applyFill="1" applyBorder="1" applyAlignment="1">
      <alignment horizontal="right" vertical="top" shrinkToFit="1"/>
    </xf>
    <xf numFmtId="4" fontId="60" fillId="0" borderId="2" xfId="0" applyNumberFormat="1" applyFont="1" applyFill="1" applyBorder="1" applyAlignment="1">
      <alignment horizontal="right" vertical="center" shrinkToFit="1"/>
    </xf>
    <xf numFmtId="1" fontId="8" fillId="3" borderId="1" xfId="0" applyNumberFormat="1" applyFont="1" applyFill="1" applyBorder="1" applyAlignment="1">
      <alignment horizontal="right" vertical="center" shrinkToFit="1"/>
    </xf>
    <xf numFmtId="4" fontId="60" fillId="0" borderId="2" xfId="0" applyNumberFormat="1" applyFont="1" applyFill="1" applyBorder="1" applyAlignment="1">
      <alignment horizontal="right" vertical="center" wrapText="1"/>
    </xf>
    <xf numFmtId="43" fontId="60" fillId="0" borderId="2" xfId="1" applyFont="1" applyFill="1" applyBorder="1" applyAlignment="1">
      <alignment horizontal="right" vertical="top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1" fontId="10" fillId="0" borderId="1" xfId="0" applyNumberFormat="1" applyFont="1" applyFill="1" applyBorder="1" applyAlignment="1">
      <alignment horizontal="center" vertical="center" shrinkToFit="1"/>
    </xf>
    <xf numFmtId="1" fontId="40" fillId="0" borderId="1" xfId="0" applyNumberFormat="1" applyFont="1" applyFill="1" applyBorder="1" applyAlignment="1">
      <alignment horizontal="center" vertical="center" shrinkToFit="1"/>
    </xf>
    <xf numFmtId="4" fontId="60" fillId="0" borderId="2" xfId="0" applyNumberFormat="1" applyFont="1" applyFill="1" applyBorder="1" applyAlignment="1">
      <alignment horizontal="right" vertical="center"/>
    </xf>
    <xf numFmtId="1" fontId="37" fillId="0" borderId="2" xfId="0" applyNumberFormat="1" applyFont="1" applyFill="1" applyBorder="1" applyAlignment="1">
      <alignment horizontal="center" vertical="center" shrinkToFit="1"/>
    </xf>
    <xf numFmtId="1" fontId="10" fillId="0" borderId="2" xfId="0" applyNumberFormat="1" applyFont="1" applyFill="1" applyBorder="1" applyAlignment="1">
      <alignment horizontal="center" vertical="center" shrinkToFit="1"/>
    </xf>
    <xf numFmtId="1" fontId="8" fillId="0" borderId="7" xfId="0" applyNumberFormat="1" applyFont="1" applyFill="1" applyBorder="1" applyAlignment="1">
      <alignment horizontal="center" vertical="center" shrinkToFit="1"/>
    </xf>
    <xf numFmtId="1" fontId="8" fillId="8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4" fontId="1" fillId="8" borderId="1" xfId="0" applyNumberFormat="1" applyFont="1" applyFill="1" applyBorder="1" applyAlignment="1">
      <alignment horizontal="center" vertical="center" wrapText="1" shrinkToFit="1"/>
    </xf>
    <xf numFmtId="1" fontId="37" fillId="8" borderId="1" xfId="0" applyNumberFormat="1" applyFont="1" applyFill="1" applyBorder="1" applyAlignment="1">
      <alignment horizontal="right" vertical="top" shrinkToFit="1"/>
    </xf>
    <xf numFmtId="1" fontId="40" fillId="0" borderId="2" xfId="0" applyNumberFormat="1" applyFont="1" applyFill="1" applyBorder="1" applyAlignment="1">
      <alignment horizontal="center" vertical="center" shrinkToFit="1"/>
    </xf>
    <xf numFmtId="1" fontId="40" fillId="8" borderId="1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4" fontId="60" fillId="12" borderId="1" xfId="0" applyNumberFormat="1" applyFont="1" applyFill="1" applyBorder="1" applyAlignment="1">
      <alignment horizontal="right" vertical="center" shrinkToFit="1"/>
    </xf>
    <xf numFmtId="4" fontId="60" fillId="8" borderId="1" xfId="0" applyNumberFormat="1" applyFont="1" applyFill="1" applyBorder="1" applyAlignment="1">
      <alignment horizontal="right" vertical="center" shrinkToFit="1"/>
    </xf>
    <xf numFmtId="4" fontId="60" fillId="3" borderId="1" xfId="0" applyNumberFormat="1" applyFont="1" applyFill="1" applyBorder="1" applyAlignment="1">
      <alignment horizontal="right" vertical="center" shrinkToFit="1"/>
    </xf>
    <xf numFmtId="4" fontId="60" fillId="4" borderId="1" xfId="0" applyNumberFormat="1" applyFont="1" applyFill="1" applyBorder="1" applyAlignment="1">
      <alignment horizontal="right" vertical="center" shrinkToFit="1"/>
    </xf>
    <xf numFmtId="4" fontId="60" fillId="6" borderId="1" xfId="0" applyNumberFormat="1" applyFont="1" applyFill="1" applyBorder="1" applyAlignment="1">
      <alignment horizontal="right" vertical="center" shrinkToFit="1"/>
    </xf>
    <xf numFmtId="4" fontId="60" fillId="0" borderId="1" xfId="0" applyNumberFormat="1" applyFont="1" applyFill="1" applyBorder="1" applyAlignment="1">
      <alignment horizontal="right" vertical="center" shrinkToFit="1"/>
    </xf>
    <xf numFmtId="4" fontId="60" fillId="4" borderId="7" xfId="0" applyNumberFormat="1" applyFont="1" applyFill="1" applyBorder="1" applyAlignment="1">
      <alignment horizontal="right" vertical="center" shrinkToFit="1"/>
    </xf>
    <xf numFmtId="1" fontId="37" fillId="11" borderId="1" xfId="0" applyNumberFormat="1" applyFont="1" applyFill="1" applyBorder="1" applyAlignment="1">
      <alignment horizontal="right" vertical="center" shrinkToFit="1"/>
    </xf>
    <xf numFmtId="1" fontId="8" fillId="12" borderId="1" xfId="0" applyNumberFormat="1" applyFont="1" applyFill="1" applyBorder="1" applyAlignment="1">
      <alignment horizontal="right" vertical="center" shrinkToFit="1"/>
    </xf>
    <xf numFmtId="1" fontId="61" fillId="8" borderId="1" xfId="0" applyNumberFormat="1" applyFont="1" applyFill="1" applyBorder="1" applyAlignment="1">
      <alignment horizontal="right" vertical="center" shrinkToFit="1"/>
    </xf>
    <xf numFmtId="1" fontId="8" fillId="4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top"/>
    </xf>
    <xf numFmtId="4" fontId="1" fillId="9" borderId="1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9" fillId="8" borderId="0" xfId="0" applyFont="1" applyFill="1" applyBorder="1" applyAlignment="1">
      <alignment horizontal="left" vertical="top"/>
    </xf>
    <xf numFmtId="1" fontId="40" fillId="0" borderId="1" xfId="0" applyNumberFormat="1" applyFont="1" applyFill="1" applyBorder="1" applyAlignment="1">
      <alignment horizontal="center" vertical="top" shrinkToFit="1"/>
    </xf>
    <xf numFmtId="1" fontId="10" fillId="0" borderId="0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left" vertical="top" wrapText="1"/>
    </xf>
    <xf numFmtId="1" fontId="10" fillId="8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61" fillId="0" borderId="2" xfId="0" applyNumberFormat="1" applyFont="1" applyFill="1" applyBorder="1" applyAlignment="1">
      <alignment horizontal="right" vertical="top" shrinkToFit="1"/>
    </xf>
    <xf numFmtId="4" fontId="44" fillId="0" borderId="0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8" fillId="0" borderId="2" xfId="0" applyFont="1" applyFill="1" applyBorder="1" applyAlignment="1">
      <alignment horizontal="left" vertical="top" wrapText="1"/>
    </xf>
    <xf numFmtId="3" fontId="44" fillId="8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36" fillId="8" borderId="0" xfId="0" applyFont="1" applyFill="1" applyBorder="1" applyAlignment="1">
      <alignment horizontal="left" vertical="center" wrapText="1"/>
    </xf>
    <xf numFmtId="1" fontId="8" fillId="8" borderId="1" xfId="0" applyNumberFormat="1" applyFont="1" applyFill="1" applyBorder="1" applyAlignment="1">
      <alignment horizontal="right" vertical="top" shrinkToFit="1"/>
    </xf>
    <xf numFmtId="0" fontId="74" fillId="14" borderId="13" xfId="2" applyFont="1" applyFill="1" applyBorder="1" applyAlignment="1">
      <alignment vertical="top"/>
    </xf>
    <xf numFmtId="0" fontId="74" fillId="14" borderId="0" xfId="2" applyFont="1" applyFill="1" applyBorder="1" applyAlignment="1">
      <alignment horizontal="left" vertical="top"/>
    </xf>
    <xf numFmtId="0" fontId="74" fillId="14" borderId="11" xfId="2" applyFont="1" applyFill="1" applyBorder="1" applyAlignment="1">
      <alignment horizontal="left" vertical="top"/>
    </xf>
    <xf numFmtId="4" fontId="60" fillId="4" borderId="1" xfId="0" applyNumberFormat="1" applyFont="1" applyFill="1" applyBorder="1" applyAlignment="1">
      <alignment horizontal="right" vertical="top" shrinkToFit="1"/>
    </xf>
    <xf numFmtId="1" fontId="60" fillId="4" borderId="1" xfId="0" applyNumberFormat="1" applyFont="1" applyFill="1" applyBorder="1" applyAlignment="1">
      <alignment horizontal="right" vertical="top" shrinkToFit="1"/>
    </xf>
    <xf numFmtId="4" fontId="60" fillId="6" borderId="1" xfId="0" applyNumberFormat="1" applyFont="1" applyFill="1" applyBorder="1" applyAlignment="1">
      <alignment horizontal="right" vertical="top" shrinkToFit="1"/>
    </xf>
    <xf numFmtId="1" fontId="60" fillId="6" borderId="1" xfId="0" applyNumberFormat="1" applyFont="1" applyFill="1" applyBorder="1" applyAlignment="1">
      <alignment horizontal="right" vertical="top" shrinkToFit="1"/>
    </xf>
    <xf numFmtId="4" fontId="60" fillId="7" borderId="1" xfId="0" applyNumberFormat="1" applyFont="1" applyFill="1" applyBorder="1" applyAlignment="1">
      <alignment horizontal="right" vertical="top" shrinkToFit="1"/>
    </xf>
    <xf numFmtId="1" fontId="60" fillId="7" borderId="1" xfId="0" applyNumberFormat="1" applyFont="1" applyFill="1" applyBorder="1" applyAlignment="1">
      <alignment horizontal="right" vertical="top" shrinkToFit="1"/>
    </xf>
    <xf numFmtId="4" fontId="6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top"/>
    </xf>
    <xf numFmtId="0" fontId="70" fillId="8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1" fontId="8" fillId="6" borderId="1" xfId="0" applyNumberFormat="1" applyFont="1" applyFill="1" applyBorder="1" applyAlignment="1">
      <alignment horizontal="right" vertical="center" shrinkToFit="1"/>
    </xf>
    <xf numFmtId="0" fontId="70" fillId="8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13" borderId="1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4" fontId="60" fillId="15" borderId="1" xfId="0" applyNumberFormat="1" applyFont="1" applyFill="1" applyBorder="1" applyAlignment="1">
      <alignment horizontal="right" vertical="center" shrinkToFit="1"/>
    </xf>
    <xf numFmtId="1" fontId="8" fillId="15" borderId="1" xfId="0" applyNumberFormat="1" applyFont="1" applyFill="1" applyBorder="1" applyAlignment="1">
      <alignment horizontal="right" vertical="center" shrinkToFit="1"/>
    </xf>
    <xf numFmtId="0" fontId="38" fillId="9" borderId="11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left" vertical="top"/>
    </xf>
    <xf numFmtId="0" fontId="44" fillId="13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/>
    </xf>
    <xf numFmtId="0" fontId="46" fillId="13" borderId="1" xfId="0" applyFont="1" applyFill="1" applyBorder="1" applyAlignment="1">
      <alignment horizontal="center" vertical="center" wrapText="1"/>
    </xf>
    <xf numFmtId="164" fontId="38" fillId="2" borderId="1" xfId="0" applyNumberFormat="1" applyFont="1" applyFill="1" applyBorder="1" applyAlignment="1">
      <alignment horizontal="center" vertical="center" shrinkToFit="1"/>
    </xf>
    <xf numFmtId="4" fontId="38" fillId="15" borderId="1" xfId="0" applyNumberFormat="1" applyFont="1" applyFill="1" applyBorder="1" applyAlignment="1">
      <alignment horizontal="right" vertical="center" shrinkToFit="1"/>
    </xf>
    <xf numFmtId="4" fontId="38" fillId="12" borderId="1" xfId="0" applyNumberFormat="1" applyFont="1" applyFill="1" applyBorder="1" applyAlignment="1">
      <alignment horizontal="right" vertical="center" shrinkToFit="1"/>
    </xf>
    <xf numFmtId="4" fontId="38" fillId="8" borderId="1" xfId="0" applyNumberFormat="1" applyFont="1" applyFill="1" applyBorder="1" applyAlignment="1">
      <alignment horizontal="right" vertical="center" shrinkToFit="1"/>
    </xf>
    <xf numFmtId="4" fontId="38" fillId="3" borderId="1" xfId="0" applyNumberFormat="1" applyFont="1" applyFill="1" applyBorder="1" applyAlignment="1">
      <alignment horizontal="right" vertical="center" shrinkToFit="1"/>
    </xf>
    <xf numFmtId="4" fontId="38" fillId="4" borderId="1" xfId="0" applyNumberFormat="1" applyFont="1" applyFill="1" applyBorder="1" applyAlignment="1">
      <alignment horizontal="right" vertical="center" shrinkToFit="1"/>
    </xf>
    <xf numFmtId="4" fontId="38" fillId="6" borderId="1" xfId="0" applyNumberFormat="1" applyFont="1" applyFill="1" applyBorder="1" applyAlignment="1">
      <alignment horizontal="right" vertical="center" shrinkToFit="1"/>
    </xf>
    <xf numFmtId="4" fontId="38" fillId="7" borderId="1" xfId="0" applyNumberFormat="1" applyFont="1" applyFill="1" applyBorder="1" applyAlignment="1">
      <alignment horizontal="right" vertical="center" shrinkToFit="1"/>
    </xf>
    <xf numFmtId="4" fontId="39" fillId="0" borderId="10" xfId="0" applyNumberFormat="1" applyFont="1" applyFill="1" applyBorder="1" applyAlignment="1" applyProtection="1">
      <alignment horizontal="right" vertical="center"/>
      <protection locked="0"/>
    </xf>
    <xf numFmtId="4" fontId="44" fillId="0" borderId="1" xfId="0" applyNumberFormat="1" applyFont="1" applyFill="1" applyBorder="1" applyAlignment="1">
      <alignment horizontal="right" vertical="center" shrinkToFit="1"/>
    </xf>
    <xf numFmtId="4" fontId="38" fillId="6" borderId="7" xfId="0" applyNumberFormat="1" applyFont="1" applyFill="1" applyBorder="1" applyAlignment="1">
      <alignment horizontal="right" vertical="center" shrinkToFit="1"/>
    </xf>
    <xf numFmtId="4" fontId="38" fillId="7" borderId="2" xfId="0" applyNumberFormat="1" applyFont="1" applyFill="1" applyBorder="1" applyAlignment="1">
      <alignment horizontal="right" vertical="center" shrinkToFit="1"/>
    </xf>
    <xf numFmtId="4" fontId="38" fillId="0" borderId="1" xfId="0" applyNumberFormat="1" applyFont="1" applyFill="1" applyBorder="1" applyAlignment="1">
      <alignment horizontal="right" vertical="center" shrinkToFit="1"/>
    </xf>
    <xf numFmtId="4" fontId="38" fillId="0" borderId="7" xfId="0" applyNumberFormat="1" applyFont="1" applyFill="1" applyBorder="1" applyAlignment="1">
      <alignment horizontal="right" vertical="center" shrinkToFit="1"/>
    </xf>
    <xf numFmtId="4" fontId="38" fillId="0" borderId="2" xfId="0" applyNumberFormat="1" applyFont="1" applyFill="1" applyBorder="1" applyAlignment="1">
      <alignment horizontal="right" vertical="center"/>
    </xf>
    <xf numFmtId="4" fontId="38" fillId="4" borderId="1" xfId="0" applyNumberFormat="1" applyFont="1" applyFill="1" applyBorder="1" applyAlignment="1">
      <alignment horizontal="right" vertical="top" shrinkToFit="1"/>
    </xf>
    <xf numFmtId="4" fontId="38" fillId="6" borderId="1" xfId="0" applyNumberFormat="1" applyFont="1" applyFill="1" applyBorder="1" applyAlignment="1">
      <alignment horizontal="right" vertical="top" shrinkToFit="1"/>
    </xf>
    <xf numFmtId="4" fontId="38" fillId="7" borderId="1" xfId="0" applyNumberFormat="1" applyFont="1" applyFill="1" applyBorder="1" applyAlignment="1">
      <alignment horizontal="right" vertical="top" shrinkToFit="1"/>
    </xf>
    <xf numFmtId="4" fontId="38" fillId="8" borderId="1" xfId="0" applyNumberFormat="1" applyFont="1" applyFill="1" applyBorder="1" applyAlignment="1">
      <alignment horizontal="right" vertical="top" shrinkToFit="1"/>
    </xf>
    <xf numFmtId="4" fontId="44" fillId="0" borderId="2" xfId="0" applyNumberFormat="1" applyFont="1" applyFill="1" applyBorder="1" applyAlignment="1">
      <alignment horizontal="right" vertical="center" shrinkToFit="1"/>
    </xf>
    <xf numFmtId="4" fontId="44" fillId="8" borderId="1" xfId="0" applyNumberFormat="1" applyFont="1" applyFill="1" applyBorder="1" applyAlignment="1">
      <alignment horizontal="right" vertical="center" shrinkToFit="1"/>
    </xf>
    <xf numFmtId="4" fontId="38" fillId="4" borderId="7" xfId="0" applyNumberFormat="1" applyFont="1" applyFill="1" applyBorder="1" applyAlignment="1">
      <alignment horizontal="right" vertical="center" shrinkToFit="1"/>
    </xf>
    <xf numFmtId="4" fontId="38" fillId="11" borderId="2" xfId="0" applyNumberFormat="1" applyFont="1" applyFill="1" applyBorder="1" applyAlignment="1">
      <alignment horizontal="right" vertical="center" shrinkToFit="1"/>
    </xf>
    <xf numFmtId="2" fontId="44" fillId="0" borderId="2" xfId="0" applyNumberFormat="1" applyFont="1" applyFill="1" applyBorder="1" applyAlignment="1">
      <alignment horizontal="right" vertical="center" shrinkToFit="1"/>
    </xf>
    <xf numFmtId="2" fontId="38" fillId="0" borderId="2" xfId="0" applyNumberFormat="1" applyFont="1" applyFill="1" applyBorder="1" applyAlignment="1">
      <alignment horizontal="right" vertical="center" shrinkToFit="1"/>
    </xf>
    <xf numFmtId="4" fontId="38" fillId="0" borderId="2" xfId="1" applyNumberFormat="1" applyFont="1" applyFill="1" applyBorder="1" applyAlignment="1">
      <alignment horizontal="right" vertical="center" shrinkToFit="1"/>
    </xf>
    <xf numFmtId="2" fontId="44" fillId="0" borderId="1" xfId="0" applyNumberFormat="1" applyFont="1" applyFill="1" applyBorder="1" applyAlignment="1">
      <alignment horizontal="right" vertical="center" shrinkToFit="1"/>
    </xf>
    <xf numFmtId="4" fontId="38" fillId="0" borderId="1" xfId="0" applyNumberFormat="1" applyFont="1" applyFill="1" applyBorder="1" applyAlignment="1">
      <alignment horizontal="right" vertical="top" shrinkToFit="1"/>
    </xf>
    <xf numFmtId="4" fontId="38" fillId="0" borderId="2" xfId="0" applyNumberFormat="1" applyFont="1" applyFill="1" applyBorder="1" applyAlignment="1">
      <alignment horizontal="right" vertical="top" shrinkToFit="1"/>
    </xf>
    <xf numFmtId="4" fontId="44" fillId="0" borderId="2" xfId="0" applyNumberFormat="1" applyFont="1" applyFill="1" applyBorder="1" applyAlignment="1">
      <alignment horizontal="right" vertical="top" shrinkToFit="1"/>
    </xf>
    <xf numFmtId="2" fontId="38" fillId="8" borderId="2" xfId="0" applyNumberFormat="1" applyFont="1" applyFill="1" applyBorder="1" applyAlignment="1">
      <alignment horizontal="right" vertical="center" shrinkToFit="1"/>
    </xf>
    <xf numFmtId="4" fontId="44" fillId="0" borderId="7" xfId="0" applyNumberFormat="1" applyFont="1" applyFill="1" applyBorder="1" applyAlignment="1">
      <alignment horizontal="right" vertical="center" shrinkToFit="1"/>
    </xf>
    <xf numFmtId="4" fontId="38" fillId="0" borderId="2" xfId="0" applyNumberFormat="1" applyFont="1" applyFill="1" applyBorder="1" applyAlignment="1">
      <alignment horizontal="right" vertical="center" shrinkToFit="1"/>
    </xf>
    <xf numFmtId="4" fontId="46" fillId="0" borderId="10" xfId="0" applyNumberFormat="1" applyFont="1" applyFill="1" applyBorder="1" applyAlignment="1" applyProtection="1">
      <alignment horizontal="right" vertical="center"/>
      <protection locked="0"/>
    </xf>
    <xf numFmtId="4" fontId="38" fillId="0" borderId="2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left" vertical="top" wrapText="1"/>
    </xf>
    <xf numFmtId="4" fontId="61" fillId="0" borderId="1" xfId="0" applyNumberFormat="1" applyFont="1" applyFill="1" applyBorder="1" applyAlignment="1">
      <alignment horizontal="right" vertical="top" shrinkToFit="1"/>
    </xf>
    <xf numFmtId="4" fontId="60" fillId="6" borderId="7" xfId="0" applyNumberFormat="1" applyFont="1" applyFill="1" applyBorder="1" applyAlignment="1">
      <alignment horizontal="right" vertical="top" shrinkToFit="1"/>
    </xf>
    <xf numFmtId="4" fontId="60" fillId="7" borderId="2" xfId="0" applyNumberFormat="1" applyFont="1" applyFill="1" applyBorder="1" applyAlignment="1">
      <alignment horizontal="right" vertical="top" shrinkToFit="1"/>
    </xf>
    <xf numFmtId="4" fontId="60" fillId="0" borderId="7" xfId="0" applyNumberFormat="1" applyFont="1" applyFill="1" applyBorder="1" applyAlignment="1">
      <alignment horizontal="right" vertical="top" shrinkToFit="1"/>
    </xf>
    <xf numFmtId="2" fontId="61" fillId="0" borderId="1" xfId="0" applyNumberFormat="1" applyFont="1" applyFill="1" applyBorder="1" applyAlignment="1">
      <alignment horizontal="right" vertical="top" shrinkToFit="1"/>
    </xf>
    <xf numFmtId="4" fontId="61" fillId="8" borderId="1" xfId="0" applyNumberFormat="1" applyFont="1" applyFill="1" applyBorder="1" applyAlignment="1">
      <alignment horizontal="right" vertical="top" shrinkToFit="1"/>
    </xf>
    <xf numFmtId="4" fontId="60" fillId="4" borderId="7" xfId="0" applyNumberFormat="1" applyFont="1" applyFill="1" applyBorder="1" applyAlignment="1">
      <alignment horizontal="right" vertical="top" shrinkToFit="1"/>
    </xf>
    <xf numFmtId="4" fontId="60" fillId="11" borderId="2" xfId="0" applyNumberFormat="1" applyFont="1" applyFill="1" applyBorder="1" applyAlignment="1">
      <alignment horizontal="right" vertical="center" shrinkToFit="1"/>
    </xf>
    <xf numFmtId="2" fontId="61" fillId="0" borderId="2" xfId="0" applyNumberFormat="1" applyFont="1" applyFill="1" applyBorder="1" applyAlignment="1">
      <alignment horizontal="right" vertical="top" shrinkToFit="1"/>
    </xf>
    <xf numFmtId="2" fontId="60" fillId="8" borderId="2" xfId="0" applyNumberFormat="1" applyFont="1" applyFill="1" applyBorder="1" applyAlignment="1">
      <alignment horizontal="right" vertical="top" shrinkToFit="1"/>
    </xf>
    <xf numFmtId="4" fontId="61" fillId="0" borderId="7" xfId="0" applyNumberFormat="1" applyFont="1" applyFill="1" applyBorder="1" applyAlignment="1">
      <alignment horizontal="right" vertical="top" shrinkToFit="1"/>
    </xf>
    <xf numFmtId="4" fontId="61" fillId="0" borderId="0" xfId="0" applyNumberFormat="1" applyFont="1" applyFill="1" applyBorder="1" applyAlignment="1">
      <alignment horizontal="right" vertical="top" shrinkToFit="1"/>
    </xf>
    <xf numFmtId="0" fontId="39" fillId="13" borderId="2" xfId="0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top" shrinkToFit="1"/>
    </xf>
    <xf numFmtId="0" fontId="38" fillId="2" borderId="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shrinkToFit="1"/>
    </xf>
    <xf numFmtId="0" fontId="7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" fontId="0" fillId="8" borderId="0" xfId="0" applyNumberFormat="1" applyFill="1" applyBorder="1" applyAlignment="1">
      <alignment horizontal="left" vertical="top"/>
    </xf>
    <xf numFmtId="1" fontId="10" fillId="0" borderId="7" xfId="0" applyNumberFormat="1" applyFont="1" applyFill="1" applyBorder="1" applyAlignment="1">
      <alignment horizontal="center" vertical="center" shrinkToFit="1"/>
    </xf>
    <xf numFmtId="1" fontId="10" fillId="0" borderId="14" xfId="0" applyNumberFormat="1" applyFont="1" applyFill="1" applyBorder="1" applyAlignment="1">
      <alignment horizontal="center" vertical="center" shrinkToFit="1"/>
    </xf>
    <xf numFmtId="4" fontId="38" fillId="4" borderId="9" xfId="0" applyNumberFormat="1" applyFont="1" applyFill="1" applyBorder="1" applyAlignment="1">
      <alignment horizontal="right" vertical="center" shrinkToFit="1"/>
    </xf>
    <xf numFmtId="4" fontId="60" fillId="4" borderId="9" xfId="0" applyNumberFormat="1" applyFont="1" applyFill="1" applyBorder="1" applyAlignment="1">
      <alignment horizontal="right" vertical="top" shrinkToFit="1"/>
    </xf>
    <xf numFmtId="1" fontId="8" fillId="4" borderId="8" xfId="0" applyNumberFormat="1" applyFont="1" applyFill="1" applyBorder="1" applyAlignment="1">
      <alignment horizontal="right" vertical="top" shrinkToFit="1"/>
    </xf>
    <xf numFmtId="4" fontId="44" fillId="0" borderId="15" xfId="0" applyNumberFormat="1" applyFont="1" applyFill="1" applyBorder="1" applyAlignment="1">
      <alignment horizontal="right" vertical="center" shrinkToFit="1"/>
    </xf>
    <xf numFmtId="4" fontId="61" fillId="0" borderId="15" xfId="0" applyNumberFormat="1" applyFont="1" applyFill="1" applyBorder="1" applyAlignment="1">
      <alignment horizontal="right" vertical="top" shrinkToFit="1"/>
    </xf>
    <xf numFmtId="1" fontId="10" fillId="8" borderId="15" xfId="0" applyNumberFormat="1" applyFont="1" applyFill="1" applyBorder="1" applyAlignment="1">
      <alignment horizontal="right" vertical="top" shrinkToFit="1"/>
    </xf>
    <xf numFmtId="0" fontId="9" fillId="0" borderId="16" xfId="0" applyFont="1" applyFill="1" applyBorder="1" applyAlignment="1">
      <alignment horizontal="left" vertical="top" wrapText="1"/>
    </xf>
    <xf numFmtId="1" fontId="10" fillId="8" borderId="7" xfId="0" applyNumberFormat="1" applyFont="1" applyFill="1" applyBorder="1" applyAlignment="1">
      <alignment horizontal="right" vertical="top" shrinkToFit="1"/>
    </xf>
    <xf numFmtId="4" fontId="44" fillId="0" borderId="14" xfId="0" applyNumberFormat="1" applyFont="1" applyFill="1" applyBorder="1" applyAlignment="1">
      <alignment horizontal="right" vertical="center" shrinkToFit="1"/>
    </xf>
    <xf numFmtId="4" fontId="61" fillId="0" borderId="14" xfId="0" applyNumberFormat="1" applyFont="1" applyFill="1" applyBorder="1" applyAlignment="1">
      <alignment horizontal="right" vertical="top" shrinkToFit="1"/>
    </xf>
    <xf numFmtId="1" fontId="10" fillId="8" borderId="14" xfId="0" applyNumberFormat="1" applyFont="1" applyFill="1" applyBorder="1" applyAlignment="1">
      <alignment horizontal="right" vertical="top" shrinkToFit="1"/>
    </xf>
    <xf numFmtId="2" fontId="0" fillId="0" borderId="1" xfId="0" applyNumberFormat="1" applyFill="1" applyBorder="1" applyAlignment="1">
      <alignment horizontal="right" vertical="top" wrapText="1"/>
    </xf>
    <xf numFmtId="2" fontId="0" fillId="9" borderId="1" xfId="0" applyNumberFormat="1" applyFill="1" applyBorder="1" applyAlignment="1">
      <alignment horizontal="right" vertical="top" wrapText="1"/>
    </xf>
    <xf numFmtId="2" fontId="0" fillId="8" borderId="1" xfId="0" applyNumberFormat="1" applyFill="1" applyBorder="1" applyAlignment="1">
      <alignment horizontal="right" vertical="top" wrapText="1"/>
    </xf>
    <xf numFmtId="0" fontId="81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wrapText="1"/>
    </xf>
    <xf numFmtId="164" fontId="38" fillId="0" borderId="14" xfId="0" applyNumberFormat="1" applyFont="1" applyFill="1" applyBorder="1" applyAlignment="1">
      <alignment horizontal="center" vertical="top" shrinkToFit="1"/>
    </xf>
    <xf numFmtId="1" fontId="1" fillId="3" borderId="14" xfId="0" applyNumberFormat="1" applyFont="1" applyFill="1" applyBorder="1" applyAlignment="1">
      <alignment horizontal="left" vertical="top" shrinkToFit="1"/>
    </xf>
    <xf numFmtId="4" fontId="1" fillId="3" borderId="14" xfId="0" applyNumberFormat="1" applyFont="1" applyFill="1" applyBorder="1" applyAlignment="1">
      <alignment horizontal="right" vertical="top" shrinkToFit="1"/>
    </xf>
    <xf numFmtId="1" fontId="1" fillId="3" borderId="14" xfId="0" applyNumberFormat="1" applyFont="1" applyFill="1" applyBorder="1" applyAlignment="1">
      <alignment horizontal="right" vertical="top" shrinkToFit="1"/>
    </xf>
    <xf numFmtId="1" fontId="1" fillId="0" borderId="14" xfId="0" applyNumberFormat="1" applyFont="1" applyFill="1" applyBorder="1" applyAlignment="1">
      <alignment horizontal="left" vertical="top" shrinkToFit="1"/>
    </xf>
    <xf numFmtId="4" fontId="1" fillId="0" borderId="14" xfId="0" applyNumberFormat="1" applyFont="1" applyFill="1" applyBorder="1" applyAlignment="1">
      <alignment horizontal="right" vertical="top" shrinkToFit="1"/>
    </xf>
    <xf numFmtId="1" fontId="1" fillId="8" borderId="14" xfId="0" applyNumberFormat="1" applyFont="1" applyFill="1" applyBorder="1" applyAlignment="1">
      <alignment horizontal="right" vertical="top" shrinkToFit="1"/>
    </xf>
    <xf numFmtId="1" fontId="2" fillId="0" borderId="14" xfId="0" applyNumberFormat="1" applyFont="1" applyFill="1" applyBorder="1" applyAlignment="1">
      <alignment horizontal="left" vertical="top" shrinkToFit="1"/>
    </xf>
    <xf numFmtId="4" fontId="2" fillId="0" borderId="14" xfId="0" applyNumberFormat="1" applyFont="1" applyFill="1" applyBorder="1" applyAlignment="1">
      <alignment horizontal="right" vertical="top" shrinkToFit="1"/>
    </xf>
    <xf numFmtId="2" fontId="2" fillId="0" borderId="14" xfId="0" applyNumberFormat="1" applyFont="1" applyFill="1" applyBorder="1" applyAlignment="1">
      <alignment horizontal="right" vertical="top" shrinkToFit="1"/>
    </xf>
    <xf numFmtId="1" fontId="5" fillId="0" borderId="14" xfId="0" applyNumberFormat="1" applyFont="1" applyFill="1" applyBorder="1" applyAlignment="1">
      <alignment horizontal="left" vertical="top" shrinkToFit="1"/>
    </xf>
    <xf numFmtId="1" fontId="4" fillId="0" borderId="14" xfId="0" applyNumberFormat="1" applyFont="1" applyFill="1" applyBorder="1" applyAlignment="1">
      <alignment horizontal="left" vertical="top" shrinkToFit="1"/>
    </xf>
    <xf numFmtId="1" fontId="1" fillId="8" borderId="14" xfId="0" applyNumberFormat="1" applyFont="1" applyFill="1" applyBorder="1" applyAlignment="1">
      <alignment horizontal="left" vertical="top" shrinkToFit="1"/>
    </xf>
    <xf numFmtId="4" fontId="50" fillId="8" borderId="14" xfId="0" applyNumberFormat="1" applyFont="1" applyFill="1" applyBorder="1" applyAlignment="1">
      <alignment horizontal="right" vertical="top" shrinkToFit="1"/>
    </xf>
    <xf numFmtId="1" fontId="33" fillId="8" borderId="14" xfId="0" applyNumberFormat="1" applyFont="1" applyFill="1" applyBorder="1" applyAlignment="1">
      <alignment horizontal="left" vertical="top" shrinkToFit="1"/>
    </xf>
    <xf numFmtId="4" fontId="33" fillId="8" borderId="14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left" vertical="top"/>
    </xf>
    <xf numFmtId="0" fontId="44" fillId="8" borderId="0" xfId="0" applyFont="1" applyFill="1" applyBorder="1" applyAlignment="1">
      <alignment horizontal="left" vertical="top"/>
    </xf>
    <xf numFmtId="0" fontId="52" fillId="8" borderId="0" xfId="0" applyFont="1" applyFill="1" applyBorder="1" applyAlignment="1">
      <alignment horizontal="left" vertical="top" wrapText="1"/>
    </xf>
    <xf numFmtId="0" fontId="46" fillId="8" borderId="0" xfId="0" applyFont="1" applyFill="1" applyBorder="1" applyAlignment="1">
      <alignment horizontal="left" vertical="top" wrapText="1"/>
    </xf>
    <xf numFmtId="0" fontId="38" fillId="8" borderId="0" xfId="0" applyFont="1" applyFill="1" applyBorder="1" applyAlignment="1">
      <alignment horizontal="center" vertical="center"/>
    </xf>
    <xf numFmtId="4" fontId="38" fillId="8" borderId="0" xfId="0" applyNumberFormat="1" applyFont="1" applyFill="1" applyBorder="1" applyAlignment="1">
      <alignment vertical="center"/>
    </xf>
    <xf numFmtId="0" fontId="38" fillId="8" borderId="0" xfId="0" applyFont="1" applyFill="1" applyBorder="1" applyAlignment="1">
      <alignment horizontal="left" vertical="top"/>
    </xf>
    <xf numFmtId="4" fontId="44" fillId="8" borderId="0" xfId="0" applyNumberFormat="1" applyFont="1" applyFill="1" applyBorder="1" applyAlignment="1">
      <alignment vertical="center"/>
    </xf>
    <xf numFmtId="4" fontId="44" fillId="8" borderId="0" xfId="0" applyNumberFormat="1" applyFont="1" applyFill="1" applyBorder="1" applyAlignment="1">
      <alignment horizontal="right" vertical="top"/>
    </xf>
    <xf numFmtId="0" fontId="51" fillId="16" borderId="0" xfId="2" applyFont="1" applyFill="1" applyAlignment="1">
      <alignment horizontal="left" vertical="top"/>
    </xf>
    <xf numFmtId="0" fontId="66" fillId="16" borderId="0" xfId="2" applyFont="1" applyFill="1" applyAlignment="1">
      <alignment horizontal="left" vertical="top"/>
    </xf>
    <xf numFmtId="4" fontId="38" fillId="8" borderId="0" xfId="0" applyNumberFormat="1" applyFont="1" applyFill="1" applyBorder="1" applyAlignment="1">
      <alignment horizontal="right" vertical="center"/>
    </xf>
    <xf numFmtId="0" fontId="44" fillId="8" borderId="0" xfId="0" applyFont="1" applyFill="1" applyBorder="1" applyAlignment="1">
      <alignment horizontal="right" vertical="center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0" fillId="8" borderId="3" xfId="0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72" fillId="0" borderId="14" xfId="2" applyFont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44" fillId="8" borderId="14" xfId="0" applyFont="1" applyFill="1" applyBorder="1" applyAlignment="1">
      <alignment horizontal="left" vertical="top" wrapText="1"/>
    </xf>
    <xf numFmtId="0" fontId="38" fillId="8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/>
    </xf>
    <xf numFmtId="0" fontId="52" fillId="0" borderId="6" xfId="0" applyFont="1" applyFill="1" applyBorder="1" applyAlignment="1">
      <alignment horizontal="left" vertical="top" wrapText="1"/>
    </xf>
    <xf numFmtId="0" fontId="35" fillId="7" borderId="0" xfId="0" applyFont="1" applyFill="1" applyBorder="1" applyAlignment="1">
      <alignment horizontal="left" vertical="top" wrapText="1"/>
    </xf>
    <xf numFmtId="0" fontId="35" fillId="7" borderId="11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0" fillId="12" borderId="0" xfId="0" applyFill="1" applyBorder="1" applyAlignment="1">
      <alignment horizontal="left" vertical="center" wrapText="1"/>
    </xf>
    <xf numFmtId="0" fontId="0" fillId="12" borderId="11" xfId="0" applyFill="1" applyBorder="1" applyAlignment="1">
      <alignment horizontal="left" vertical="center" wrapText="1"/>
    </xf>
    <xf numFmtId="0" fontId="62" fillId="8" borderId="0" xfId="0" applyFont="1" applyFill="1" applyBorder="1" applyAlignment="1">
      <alignment horizontal="left" vertical="center" wrapText="1"/>
    </xf>
    <xf numFmtId="0" fontId="62" fillId="8" borderId="1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15" borderId="0" xfId="0" applyFill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 wrapText="1"/>
    </xf>
    <xf numFmtId="0" fontId="29" fillId="12" borderId="0" xfId="0" applyFont="1" applyFill="1" applyBorder="1" applyAlignment="1">
      <alignment horizontal="left" vertical="top" wrapText="1"/>
    </xf>
    <xf numFmtId="0" fontId="29" fillId="12" borderId="11" xfId="0" applyFont="1" applyFill="1" applyBorder="1" applyAlignment="1">
      <alignment horizontal="left" vertical="top" wrapText="1"/>
    </xf>
    <xf numFmtId="0" fontId="62" fillId="8" borderId="0" xfId="0" applyFont="1" applyFill="1" applyBorder="1" applyAlignment="1">
      <alignment horizontal="left" vertical="top" wrapText="1"/>
    </xf>
    <xf numFmtId="0" fontId="62" fillId="8" borderId="11" xfId="0" applyFont="1" applyFill="1" applyBorder="1" applyAlignment="1">
      <alignment horizontal="left" vertical="top" wrapText="1"/>
    </xf>
    <xf numFmtId="0" fontId="29" fillId="3" borderId="0" xfId="0" applyFont="1" applyFill="1" applyBorder="1" applyAlignment="1">
      <alignment horizontal="left" vertical="top" wrapText="1"/>
    </xf>
    <xf numFmtId="0" fontId="29" fillId="3" borderId="11" xfId="0" applyFont="1" applyFill="1" applyBorder="1" applyAlignment="1">
      <alignment horizontal="left" vertical="top" wrapText="1"/>
    </xf>
    <xf numFmtId="0" fontId="36" fillId="7" borderId="0" xfId="0" applyFont="1" applyFill="1" applyBorder="1" applyAlignment="1">
      <alignment horizontal="left" vertical="center" wrapText="1"/>
    </xf>
    <xf numFmtId="0" fontId="36" fillId="7" borderId="11" xfId="0" applyFont="1" applyFill="1" applyBorder="1" applyAlignment="1">
      <alignment horizontal="left" vertical="center" wrapText="1"/>
    </xf>
    <xf numFmtId="0" fontId="67" fillId="7" borderId="0" xfId="0" applyFont="1" applyFill="1" applyBorder="1" applyAlignment="1">
      <alignment horizontal="left" vertical="top" wrapText="1"/>
    </xf>
    <xf numFmtId="0" fontId="56" fillId="7" borderId="0" xfId="0" applyFont="1" applyFill="1" applyBorder="1" applyAlignment="1">
      <alignment horizontal="left" vertical="top" wrapText="1"/>
    </xf>
    <xf numFmtId="0" fontId="56" fillId="7" borderId="11" xfId="0" applyFont="1" applyFill="1" applyBorder="1" applyAlignment="1">
      <alignment horizontal="left" vertical="top" wrapText="1"/>
    </xf>
    <xf numFmtId="0" fontId="36" fillId="7" borderId="0" xfId="0" applyFont="1" applyFill="1" applyBorder="1" applyAlignment="1">
      <alignment horizontal="left" vertical="top" wrapText="1"/>
    </xf>
    <xf numFmtId="0" fontId="36" fillId="7" borderId="11" xfId="0" applyFont="1" applyFill="1" applyBorder="1" applyAlignment="1">
      <alignment horizontal="left" vertical="top" wrapText="1"/>
    </xf>
    <xf numFmtId="0" fontId="29" fillId="4" borderId="0" xfId="0" applyFont="1" applyFill="1" applyBorder="1" applyAlignment="1">
      <alignment horizontal="left" vertical="top" wrapText="1"/>
    </xf>
    <xf numFmtId="0" fontId="29" fillId="4" borderId="11" xfId="0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64" fillId="7" borderId="0" xfId="0" applyFont="1" applyFill="1" applyBorder="1" applyAlignment="1">
      <alignment horizontal="left" vertical="top" wrapText="1"/>
    </xf>
    <xf numFmtId="0" fontId="29" fillId="3" borderId="0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left" vertical="top" wrapText="1"/>
    </xf>
    <xf numFmtId="0" fontId="39" fillId="6" borderId="11" xfId="0" applyFont="1" applyFill="1" applyBorder="1" applyAlignment="1">
      <alignment horizontal="left" vertical="top" wrapText="1"/>
    </xf>
    <xf numFmtId="0" fontId="35" fillId="6" borderId="0" xfId="0" applyFont="1" applyFill="1" applyBorder="1" applyAlignment="1">
      <alignment horizontal="left" vertical="top" wrapText="1"/>
    </xf>
    <xf numFmtId="0" fontId="35" fillId="6" borderId="11" xfId="0" applyFont="1" applyFill="1" applyBorder="1" applyAlignment="1">
      <alignment horizontal="left" vertical="top" wrapText="1"/>
    </xf>
    <xf numFmtId="0" fontId="64" fillId="6" borderId="0" xfId="0" applyFont="1" applyFill="1" applyBorder="1" applyAlignment="1">
      <alignment horizontal="left" vertical="top" wrapText="1"/>
    </xf>
    <xf numFmtId="0" fontId="47" fillId="7" borderId="0" xfId="0" applyFont="1" applyFill="1" applyBorder="1" applyAlignment="1">
      <alignment horizontal="left" vertical="top" wrapText="1"/>
    </xf>
    <xf numFmtId="0" fontId="47" fillId="7" borderId="11" xfId="0" applyFont="1" applyFill="1" applyBorder="1" applyAlignment="1">
      <alignment horizontal="left" vertical="top" wrapText="1"/>
    </xf>
    <xf numFmtId="0" fontId="58" fillId="7" borderId="0" xfId="0" applyFont="1" applyFill="1" applyBorder="1" applyAlignment="1">
      <alignment horizontal="left" vertical="top" wrapText="1"/>
    </xf>
    <xf numFmtId="0" fontId="38" fillId="8" borderId="0" xfId="0" applyFont="1" applyFill="1" applyBorder="1" applyAlignment="1">
      <alignment horizontal="left" vertical="top"/>
    </xf>
    <xf numFmtId="0" fontId="38" fillId="8" borderId="0" xfId="0" applyFont="1" applyFill="1" applyBorder="1" applyAlignment="1">
      <alignment horizontal="right" vertical="top"/>
    </xf>
    <xf numFmtId="0" fontId="38" fillId="8" borderId="0" xfId="0" applyFont="1" applyFill="1" applyBorder="1" applyAlignment="1">
      <alignment horizontal="center" vertical="center"/>
    </xf>
    <xf numFmtId="1" fontId="60" fillId="0" borderId="2" xfId="0" applyNumberFormat="1" applyFont="1" applyFill="1" applyBorder="1" applyAlignment="1">
      <alignment horizontal="left" vertical="top" shrinkToFit="1"/>
    </xf>
    <xf numFmtId="1" fontId="60" fillId="0" borderId="3" xfId="0" applyNumberFormat="1" applyFont="1" applyFill="1" applyBorder="1" applyAlignment="1">
      <alignment horizontal="left" vertical="top" shrinkToFit="1"/>
    </xf>
    <xf numFmtId="0" fontId="0" fillId="4" borderId="0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58" fillId="7" borderId="11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74" fillId="14" borderId="0" xfId="2" applyFont="1" applyFill="1" applyBorder="1" applyAlignment="1">
      <alignment horizontal="left" vertical="top"/>
    </xf>
    <xf numFmtId="0" fontId="74" fillId="14" borderId="11" xfId="2" applyFont="1" applyFill="1" applyBorder="1" applyAlignment="1">
      <alignment horizontal="left" vertical="top"/>
    </xf>
    <xf numFmtId="0" fontId="55" fillId="7" borderId="0" xfId="0" applyFont="1" applyFill="1" applyBorder="1" applyAlignment="1">
      <alignment horizontal="left" vertical="top" wrapText="1"/>
    </xf>
    <xf numFmtId="0" fontId="55" fillId="7" borderId="11" xfId="0" applyFont="1" applyFill="1" applyBorder="1" applyAlignment="1">
      <alignment horizontal="left" vertical="top" wrapText="1"/>
    </xf>
    <xf numFmtId="0" fontId="36" fillId="4" borderId="0" xfId="0" applyFont="1" applyFill="1" applyBorder="1" applyAlignment="1">
      <alignment horizontal="left" vertical="top" wrapText="1"/>
    </xf>
    <xf numFmtId="0" fontId="38" fillId="4" borderId="0" xfId="0" applyFont="1" applyFill="1" applyBorder="1" applyAlignment="1">
      <alignment horizontal="left" vertical="top" wrapText="1"/>
    </xf>
    <xf numFmtId="0" fontId="38" fillId="4" borderId="11" xfId="0" applyFont="1" applyFill="1" applyBorder="1" applyAlignment="1">
      <alignment horizontal="left" vertical="top" wrapText="1"/>
    </xf>
    <xf numFmtId="0" fontId="73" fillId="6" borderId="0" xfId="0" applyFont="1" applyFill="1" applyBorder="1" applyAlignment="1">
      <alignment horizontal="left" vertical="top" wrapText="1"/>
    </xf>
    <xf numFmtId="0" fontId="38" fillId="4" borderId="0" xfId="0" applyFont="1" applyFill="1" applyBorder="1" applyAlignment="1">
      <alignment horizontal="left" vertical="center" wrapText="1"/>
    </xf>
    <xf numFmtId="0" fontId="59" fillId="7" borderId="0" xfId="0" applyFont="1" applyFill="1" applyBorder="1" applyAlignment="1">
      <alignment horizontal="left" vertical="top" wrapText="1"/>
    </xf>
    <xf numFmtId="0" fontId="59" fillId="7" borderId="11" xfId="0" applyFont="1" applyFill="1" applyBorder="1" applyAlignment="1">
      <alignment horizontal="left" vertical="top" wrapText="1"/>
    </xf>
    <xf numFmtId="1" fontId="60" fillId="0" borderId="0" xfId="0" applyNumberFormat="1" applyFont="1" applyFill="1" applyBorder="1" applyAlignment="1">
      <alignment horizontal="left" vertical="center" shrinkToFit="1"/>
    </xf>
    <xf numFmtId="1" fontId="60" fillId="0" borderId="11" xfId="0" applyNumberFormat="1" applyFont="1" applyFill="1" applyBorder="1" applyAlignment="1">
      <alignment horizontal="left" vertical="center" shrinkToFit="1"/>
    </xf>
    <xf numFmtId="0" fontId="36" fillId="10" borderId="0" xfId="0" applyFont="1" applyFill="1" applyBorder="1" applyAlignment="1">
      <alignment horizontal="left" vertical="top" wrapText="1"/>
    </xf>
    <xf numFmtId="0" fontId="36" fillId="10" borderId="11" xfId="0" applyFont="1" applyFill="1" applyBorder="1" applyAlignment="1">
      <alignment horizontal="left" vertical="top" wrapText="1"/>
    </xf>
    <xf numFmtId="1" fontId="60" fillId="0" borderId="0" xfId="0" applyNumberFormat="1" applyFont="1" applyFill="1" applyBorder="1" applyAlignment="1">
      <alignment horizontal="left" vertical="top" shrinkToFit="1"/>
    </xf>
    <xf numFmtId="1" fontId="60" fillId="0" borderId="11" xfId="0" applyNumberFormat="1" applyFont="1" applyFill="1" applyBorder="1" applyAlignment="1">
      <alignment horizontal="left" vertical="top" shrinkToFit="1"/>
    </xf>
    <xf numFmtId="0" fontId="62" fillId="0" borderId="0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36" fillId="4" borderId="11" xfId="0" applyFont="1" applyFill="1" applyBorder="1" applyAlignment="1">
      <alignment horizontal="left" vertical="top" wrapText="1"/>
    </xf>
    <xf numFmtId="0" fontId="64" fillId="6" borderId="11" xfId="0" applyFont="1" applyFill="1" applyBorder="1" applyAlignment="1">
      <alignment horizontal="left" vertical="top" wrapText="1"/>
    </xf>
    <xf numFmtId="0" fontId="64" fillId="7" borderId="11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68" fillId="7" borderId="0" xfId="0" applyFont="1" applyFill="1" applyBorder="1" applyAlignment="1">
      <alignment horizontal="left" vertical="top" wrapText="1"/>
    </xf>
    <xf numFmtId="0" fontId="68" fillId="7" borderId="11" xfId="0" applyFont="1" applyFill="1" applyBorder="1" applyAlignment="1">
      <alignment horizontal="left" vertical="top" wrapText="1"/>
    </xf>
    <xf numFmtId="0" fontId="31" fillId="7" borderId="0" xfId="0" applyFont="1" applyFill="1" applyBorder="1" applyAlignment="1">
      <alignment horizontal="left" vertical="top" wrapText="1"/>
    </xf>
    <xf numFmtId="0" fontId="51" fillId="16" borderId="0" xfId="2" applyFont="1" applyFill="1" applyAlignment="1">
      <alignment horizontal="left" vertical="top"/>
    </xf>
    <xf numFmtId="0" fontId="73" fillId="7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/>
    </xf>
    <xf numFmtId="0" fontId="60" fillId="0" borderId="11" xfId="0" applyFont="1" applyFill="1" applyBorder="1" applyAlignment="1">
      <alignment horizontal="left" vertical="top"/>
    </xf>
    <xf numFmtId="0" fontId="48" fillId="3" borderId="0" xfId="0" applyFont="1" applyFill="1" applyBorder="1" applyAlignment="1">
      <alignment horizontal="left" vertical="center" wrapText="1"/>
    </xf>
    <xf numFmtId="0" fontId="48" fillId="3" borderId="11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top" wrapText="1"/>
    </xf>
    <xf numFmtId="0" fontId="36" fillId="6" borderId="11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 indent="71"/>
    </xf>
    <xf numFmtId="0" fontId="46" fillId="8" borderId="0" xfId="0" applyFont="1" applyFill="1" applyBorder="1" applyAlignment="1">
      <alignment horizontal="left" vertical="top"/>
    </xf>
    <xf numFmtId="0" fontId="44" fillId="8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top"/>
    </xf>
    <xf numFmtId="0" fontId="46" fillId="0" borderId="0" xfId="0" applyFont="1" applyFill="1" applyBorder="1" applyAlignment="1">
      <alignment horizontal="left" vertical="top" wrapText="1"/>
    </xf>
  </cellXfs>
  <cellStyles count="3">
    <cellStyle name="Excel Built-in Normal" xfId="2" xr:uid="{3E989BDE-667D-4F6C-8D79-4B128E8F3D8F}"/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opLeftCell="A13" zoomScale="140" zoomScaleNormal="140" workbookViewId="0">
      <selection activeCell="A27" sqref="A27:G27"/>
    </sheetView>
  </sheetViews>
  <sheetFormatPr defaultRowHeight="12.75" x14ac:dyDescent="0.2"/>
  <cols>
    <col min="1" max="1" width="7" customWidth="1"/>
    <col min="2" max="2" width="9.83203125" customWidth="1"/>
    <col min="3" max="3" width="32.6640625" customWidth="1"/>
    <col min="4" max="4" width="25.6640625" customWidth="1"/>
    <col min="5" max="5" width="23.83203125" customWidth="1"/>
    <col min="6" max="6" width="18.1640625" customWidth="1"/>
    <col min="7" max="7" width="12.6640625" customWidth="1"/>
  </cols>
  <sheetData>
    <row r="1" spans="1:7" ht="24.75" customHeight="1" x14ac:dyDescent="0.2">
      <c r="A1" s="314" t="s">
        <v>320</v>
      </c>
      <c r="B1" s="314"/>
      <c r="C1" s="314"/>
      <c r="D1" s="314"/>
      <c r="E1" s="314"/>
      <c r="F1" s="314"/>
      <c r="G1" s="314"/>
    </row>
    <row r="2" spans="1:7" s="22" customFormat="1" ht="3" customHeight="1" x14ac:dyDescent="0.2">
      <c r="A2" s="315"/>
      <c r="B2" s="315"/>
      <c r="C2" s="315"/>
      <c r="D2" s="315"/>
      <c r="E2" s="315"/>
      <c r="F2" s="315"/>
      <c r="G2" s="315"/>
    </row>
    <row r="3" spans="1:7" ht="30" customHeight="1" x14ac:dyDescent="0.2">
      <c r="A3" s="311" t="s">
        <v>311</v>
      </c>
      <c r="B3" s="312"/>
      <c r="C3" s="312"/>
      <c r="D3" s="312"/>
      <c r="E3" s="312"/>
      <c r="F3" s="312"/>
      <c r="G3" s="312"/>
    </row>
    <row r="4" spans="1:7" ht="18.75" customHeight="1" x14ac:dyDescent="0.2">
      <c r="A4" s="317" t="s">
        <v>314</v>
      </c>
      <c r="B4" s="317"/>
      <c r="C4" s="317"/>
      <c r="D4" s="317"/>
      <c r="E4" s="317"/>
      <c r="F4" s="317"/>
      <c r="G4" s="317"/>
    </row>
    <row r="5" spans="1:7" ht="16.5" customHeight="1" x14ac:dyDescent="0.2">
      <c r="A5" s="318" t="s">
        <v>321</v>
      </c>
      <c r="B5" s="318"/>
      <c r="C5" s="318"/>
      <c r="D5" s="318"/>
      <c r="E5" s="318"/>
      <c r="F5" s="318"/>
    </row>
    <row r="6" spans="1:7" ht="28.7" customHeight="1" x14ac:dyDescent="0.2">
      <c r="A6" s="236" t="s">
        <v>308</v>
      </c>
      <c r="B6" s="322" t="s">
        <v>307</v>
      </c>
      <c r="C6" s="323"/>
      <c r="D6" s="324"/>
      <c r="E6" s="55" t="s">
        <v>309</v>
      </c>
      <c r="F6" s="237" t="s">
        <v>312</v>
      </c>
      <c r="G6" s="233" t="s">
        <v>299</v>
      </c>
    </row>
    <row r="7" spans="1:7" ht="12" customHeight="1" x14ac:dyDescent="0.2">
      <c r="A7" s="234" t="s">
        <v>209</v>
      </c>
      <c r="B7" s="322" t="s">
        <v>210</v>
      </c>
      <c r="C7" s="323"/>
      <c r="D7" s="324"/>
      <c r="E7" s="235" t="s">
        <v>211</v>
      </c>
      <c r="F7" s="235" t="s">
        <v>212</v>
      </c>
      <c r="G7" s="234" t="s">
        <v>213</v>
      </c>
    </row>
    <row r="8" spans="1:7" ht="12.95" customHeight="1" x14ac:dyDescent="0.2">
      <c r="A8" s="302" t="s">
        <v>1</v>
      </c>
      <c r="B8" s="303"/>
      <c r="C8" s="303"/>
      <c r="D8" s="304"/>
      <c r="E8" s="2"/>
      <c r="F8" s="2"/>
      <c r="G8" s="2"/>
    </row>
    <row r="9" spans="1:7" ht="12.2" customHeight="1" x14ac:dyDescent="0.2">
      <c r="A9" s="3">
        <v>6</v>
      </c>
      <c r="B9" s="308" t="s">
        <v>2</v>
      </c>
      <c r="C9" s="309"/>
      <c r="D9" s="310"/>
      <c r="E9" s="44">
        <f>'OPĆI DIO'!D9</f>
        <v>13911500</v>
      </c>
      <c r="F9" s="44">
        <f>'OPĆI DIO'!E9</f>
        <v>2180282.48</v>
      </c>
      <c r="G9" s="255">
        <f t="shared" ref="G9:G14" si="0">F9/E9*100</f>
        <v>15.672518995076015</v>
      </c>
    </row>
    <row r="10" spans="1:7" ht="12.95" customHeight="1" x14ac:dyDescent="0.2">
      <c r="A10" s="3">
        <v>7</v>
      </c>
      <c r="B10" s="308" t="s">
        <v>3</v>
      </c>
      <c r="C10" s="309"/>
      <c r="D10" s="310"/>
      <c r="E10" s="44">
        <f>'OPĆI DIO'!D26</f>
        <v>100000</v>
      </c>
      <c r="F10" s="44">
        <f>'OPĆI DIO'!E26</f>
        <v>0</v>
      </c>
      <c r="G10" s="255">
        <f t="shared" si="0"/>
        <v>0</v>
      </c>
    </row>
    <row r="11" spans="1:7" ht="15" customHeight="1" x14ac:dyDescent="0.2">
      <c r="A11" s="5"/>
      <c r="B11" s="305" t="s">
        <v>4</v>
      </c>
      <c r="C11" s="306"/>
      <c r="D11" s="307"/>
      <c r="E11" s="6">
        <f>SUM(E9,E10)</f>
        <v>14011500</v>
      </c>
      <c r="F11" s="6">
        <f>SUM(F9,F10)</f>
        <v>2180282.48</v>
      </c>
      <c r="G11" s="256">
        <f t="shared" si="0"/>
        <v>15.560664311458444</v>
      </c>
    </row>
    <row r="12" spans="1:7" ht="13.7" customHeight="1" x14ac:dyDescent="0.2">
      <c r="A12" s="3">
        <v>3</v>
      </c>
      <c r="B12" s="308" t="s">
        <v>5</v>
      </c>
      <c r="C12" s="309"/>
      <c r="D12" s="310"/>
      <c r="E12" s="44">
        <f>'OPĆI DIO'!D31</f>
        <v>3962850</v>
      </c>
      <c r="F12" s="44">
        <f>'OPĆI DIO'!E31</f>
        <v>1060048.6000000001</v>
      </c>
      <c r="G12" s="255">
        <f t="shared" si="0"/>
        <v>26.749652396633739</v>
      </c>
    </row>
    <row r="13" spans="1:7" ht="13.7" customHeight="1" x14ac:dyDescent="0.2">
      <c r="A13" s="3">
        <v>4</v>
      </c>
      <c r="B13" s="308" t="s">
        <v>6</v>
      </c>
      <c r="C13" s="309"/>
      <c r="D13" s="310"/>
      <c r="E13" s="44">
        <f>'OPĆI DIO'!D58</f>
        <v>10828150</v>
      </c>
      <c r="F13" s="44">
        <f>'OPĆI DIO'!E58</f>
        <v>711643.41</v>
      </c>
      <c r="G13" s="255">
        <f t="shared" si="0"/>
        <v>6.5721606183881827</v>
      </c>
    </row>
    <row r="14" spans="1:7" ht="15" customHeight="1" x14ac:dyDescent="0.2">
      <c r="A14" s="5"/>
      <c r="B14" s="305" t="s">
        <v>7</v>
      </c>
      <c r="C14" s="306"/>
      <c r="D14" s="307"/>
      <c r="E14" s="6">
        <f>SUM(E12,E13)</f>
        <v>14791000</v>
      </c>
      <c r="F14" s="6">
        <f>SUM(F12,F13)</f>
        <v>1771692.0100000002</v>
      </c>
      <c r="G14" s="256">
        <f t="shared" si="0"/>
        <v>11.978175985396526</v>
      </c>
    </row>
    <row r="15" spans="1:7" ht="12.2" customHeight="1" x14ac:dyDescent="0.2">
      <c r="A15" s="2"/>
      <c r="B15" s="302" t="s">
        <v>8</v>
      </c>
      <c r="C15" s="303"/>
      <c r="D15" s="304"/>
      <c r="E15" s="7">
        <f>SUM(E11-E14)</f>
        <v>-779500</v>
      </c>
      <c r="F15" s="7">
        <f>SUM(F11-F14)</f>
        <v>408590.46999999974</v>
      </c>
      <c r="G15" s="256">
        <f t="shared" ref="G15" si="1">F15/E15*100</f>
        <v>-52.416994227068599</v>
      </c>
    </row>
    <row r="16" spans="1:7" ht="12" customHeight="1" x14ac:dyDescent="0.2">
      <c r="A16" s="2"/>
      <c r="B16" s="299"/>
      <c r="C16" s="300"/>
      <c r="D16" s="301"/>
      <c r="E16" s="2"/>
      <c r="F16" s="2"/>
      <c r="G16" s="255"/>
    </row>
    <row r="17" spans="1:7" ht="15.95" customHeight="1" x14ac:dyDescent="0.2">
      <c r="A17" s="302" t="s">
        <v>9</v>
      </c>
      <c r="B17" s="303"/>
      <c r="C17" s="303"/>
      <c r="D17" s="304"/>
      <c r="E17" s="2"/>
      <c r="F17" s="2"/>
      <c r="G17" s="255"/>
    </row>
    <row r="18" spans="1:7" ht="12.2" customHeight="1" x14ac:dyDescent="0.2">
      <c r="A18" s="3">
        <v>8</v>
      </c>
      <c r="B18" s="308" t="s">
        <v>10</v>
      </c>
      <c r="C18" s="309"/>
      <c r="D18" s="310"/>
      <c r="E18" s="4">
        <v>0</v>
      </c>
      <c r="F18" s="4">
        <v>0</v>
      </c>
      <c r="G18" s="255"/>
    </row>
    <row r="19" spans="1:7" ht="12" customHeight="1" x14ac:dyDescent="0.2">
      <c r="A19" s="3">
        <v>5</v>
      </c>
      <c r="B19" s="308" t="s">
        <v>11</v>
      </c>
      <c r="C19" s="309"/>
      <c r="D19" s="310"/>
      <c r="E19" s="4">
        <v>0</v>
      </c>
      <c r="F19" s="4">
        <v>0</v>
      </c>
      <c r="G19" s="255"/>
    </row>
    <row r="20" spans="1:7" ht="12.2" customHeight="1" x14ac:dyDescent="0.2">
      <c r="A20" s="5"/>
      <c r="B20" s="305" t="s">
        <v>12</v>
      </c>
      <c r="C20" s="306"/>
      <c r="D20" s="307"/>
      <c r="E20" s="59"/>
      <c r="F20" s="59"/>
      <c r="G20" s="256"/>
    </row>
    <row r="21" spans="1:7" ht="14.25" customHeight="1" x14ac:dyDescent="0.2">
      <c r="A21" s="2"/>
      <c r="B21" s="299"/>
      <c r="C21" s="300"/>
      <c r="D21" s="301"/>
      <c r="E21" s="2"/>
      <c r="F21" s="2"/>
      <c r="G21" s="255"/>
    </row>
    <row r="22" spans="1:7" ht="18" customHeight="1" x14ac:dyDescent="0.2">
      <c r="A22" s="302" t="s">
        <v>13</v>
      </c>
      <c r="B22" s="303"/>
      <c r="C22" s="303"/>
      <c r="D22" s="304"/>
      <c r="E22" s="7">
        <f>E23</f>
        <v>779500</v>
      </c>
      <c r="F22" s="7">
        <f>F23</f>
        <v>0</v>
      </c>
      <c r="G22" s="255"/>
    </row>
    <row r="23" spans="1:7" ht="14.85" customHeight="1" x14ac:dyDescent="0.2">
      <c r="A23" s="8">
        <v>9</v>
      </c>
      <c r="B23" s="305" t="s">
        <v>14</v>
      </c>
      <c r="C23" s="306"/>
      <c r="D23" s="307"/>
      <c r="E23" s="6">
        <v>779500</v>
      </c>
      <c r="F23" s="119">
        <v>0</v>
      </c>
      <c r="G23" s="256">
        <f>F23/E23*100</f>
        <v>0</v>
      </c>
    </row>
    <row r="24" spans="1:7" ht="36.75" customHeight="1" x14ac:dyDescent="0.2">
      <c r="A24" s="47"/>
      <c r="B24" s="296" t="s">
        <v>15</v>
      </c>
      <c r="C24" s="297"/>
      <c r="D24" s="298"/>
      <c r="E24" s="99">
        <f>SUM(E15+E20+E23)</f>
        <v>0</v>
      </c>
      <c r="F24" s="48">
        <f>SUM(F15+F20+F23)</f>
        <v>408590.46999999974</v>
      </c>
      <c r="G24" s="257">
        <v>0</v>
      </c>
    </row>
    <row r="25" spans="1:7" s="21" customFormat="1" ht="14.25" customHeight="1" x14ac:dyDescent="0.2">
      <c r="A25" s="316"/>
      <c r="B25" s="316"/>
      <c r="C25" s="316"/>
      <c r="D25" s="316"/>
      <c r="E25" s="316"/>
      <c r="F25" s="316"/>
      <c r="G25" s="316"/>
    </row>
    <row r="26" spans="1:7" ht="12.95" customHeight="1" x14ac:dyDescent="0.2">
      <c r="A26" s="319"/>
      <c r="B26" s="320"/>
      <c r="C26" s="320"/>
      <c r="D26" s="320"/>
      <c r="E26" s="320"/>
      <c r="F26" s="320"/>
      <c r="G26" s="320"/>
    </row>
    <row r="27" spans="1:7" ht="27" customHeight="1" x14ac:dyDescent="0.2">
      <c r="A27" s="321"/>
      <c r="B27" s="321"/>
      <c r="C27" s="321"/>
      <c r="D27" s="321"/>
      <c r="E27" s="321"/>
      <c r="F27" s="321"/>
      <c r="G27" s="321"/>
    </row>
    <row r="28" spans="1:7" x14ac:dyDescent="0.2">
      <c r="A28" s="313"/>
      <c r="B28" s="313"/>
      <c r="C28" s="313"/>
      <c r="D28" s="313"/>
      <c r="E28" s="313"/>
      <c r="F28" s="313"/>
      <c r="G28" s="313"/>
    </row>
  </sheetData>
  <mergeCells count="28">
    <mergeCell ref="A3:G3"/>
    <mergeCell ref="A28:G28"/>
    <mergeCell ref="A1:G1"/>
    <mergeCell ref="A2:G2"/>
    <mergeCell ref="A25:G25"/>
    <mergeCell ref="A4:G4"/>
    <mergeCell ref="A5:F5"/>
    <mergeCell ref="A26:G26"/>
    <mergeCell ref="A27:G27"/>
    <mergeCell ref="B9:D9"/>
    <mergeCell ref="B10:D10"/>
    <mergeCell ref="B11:D11"/>
    <mergeCell ref="B6:D6"/>
    <mergeCell ref="B7:D7"/>
    <mergeCell ref="A8:D8"/>
    <mergeCell ref="B15:D15"/>
    <mergeCell ref="B16:D16"/>
    <mergeCell ref="A17:D17"/>
    <mergeCell ref="B12:D12"/>
    <mergeCell ref="B13:D13"/>
    <mergeCell ref="B14:D14"/>
    <mergeCell ref="B24:D24"/>
    <mergeCell ref="B21:D21"/>
    <mergeCell ref="A22:D22"/>
    <mergeCell ref="B23:D23"/>
    <mergeCell ref="B18:D18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2"/>
  <sheetViews>
    <sheetView topLeftCell="A61" workbookViewId="0">
      <selection sqref="A1:F2"/>
    </sheetView>
  </sheetViews>
  <sheetFormatPr defaultRowHeight="12.75" x14ac:dyDescent="0.2"/>
  <cols>
    <col min="1" max="1" width="5.1640625" customWidth="1"/>
    <col min="2" max="2" width="25.5" customWidth="1"/>
    <col min="3" max="3" width="33.6640625" customWidth="1"/>
    <col min="4" max="4" width="20.6640625" customWidth="1"/>
    <col min="5" max="5" width="16.33203125" customWidth="1"/>
    <col min="6" max="6" width="6.5" customWidth="1"/>
  </cols>
  <sheetData>
    <row r="1" spans="1:9" ht="19.5" customHeight="1" x14ac:dyDescent="0.2">
      <c r="A1" s="240"/>
      <c r="B1" s="240"/>
      <c r="C1" s="232"/>
    </row>
    <row r="2" spans="1:9" s="62" customFormat="1" ht="19.5" customHeight="1" x14ac:dyDescent="0.2">
      <c r="A2" s="325"/>
      <c r="B2" s="325"/>
      <c r="C2" s="325"/>
      <c r="D2" s="325"/>
      <c r="E2" s="325"/>
      <c r="F2" s="325"/>
    </row>
    <row r="3" spans="1:9" ht="17.25" customHeight="1" x14ac:dyDescent="0.2">
      <c r="A3" s="326" t="s">
        <v>16</v>
      </c>
      <c r="B3" s="326"/>
    </row>
    <row r="4" spans="1:9" ht="12.95" customHeight="1" x14ac:dyDescent="0.2">
      <c r="A4" s="313" t="s">
        <v>17</v>
      </c>
      <c r="B4" s="313"/>
      <c r="C4" s="313"/>
    </row>
    <row r="5" spans="1:9" ht="12.95" customHeight="1" x14ac:dyDescent="0.2">
      <c r="A5" s="9" t="s">
        <v>18</v>
      </c>
      <c r="B5" s="333"/>
      <c r="C5" s="333"/>
      <c r="D5" s="333"/>
      <c r="E5" s="333"/>
      <c r="F5" s="333"/>
    </row>
    <row r="6" spans="1:9" ht="23.85" customHeight="1" x14ac:dyDescent="0.2">
      <c r="A6" s="260" t="s">
        <v>19</v>
      </c>
      <c r="B6" s="338" t="s">
        <v>20</v>
      </c>
      <c r="C6" s="331"/>
      <c r="D6" s="261" t="s">
        <v>266</v>
      </c>
      <c r="E6" s="262" t="s">
        <v>306</v>
      </c>
      <c r="F6" s="263" t="s">
        <v>0</v>
      </c>
    </row>
    <row r="7" spans="1:9" s="56" customFormat="1" ht="20.25" customHeight="1" x14ac:dyDescent="0.2">
      <c r="A7" s="334" t="s">
        <v>220</v>
      </c>
      <c r="B7" s="331"/>
      <c r="C7" s="331"/>
      <c r="D7" s="331"/>
      <c r="E7" s="331"/>
      <c r="F7" s="331"/>
    </row>
    <row r="8" spans="1:9" ht="12" customHeight="1" x14ac:dyDescent="0.2">
      <c r="A8" s="264" t="s">
        <v>209</v>
      </c>
      <c r="B8" s="339" t="s">
        <v>210</v>
      </c>
      <c r="C8" s="339"/>
      <c r="D8" s="265" t="s">
        <v>211</v>
      </c>
      <c r="E8" s="265" t="s">
        <v>212</v>
      </c>
      <c r="F8" s="264" t="s">
        <v>213</v>
      </c>
    </row>
    <row r="9" spans="1:9" ht="12.2" customHeight="1" x14ac:dyDescent="0.2">
      <c r="A9" s="266">
        <v>6</v>
      </c>
      <c r="B9" s="332" t="s">
        <v>21</v>
      </c>
      <c r="C9" s="332"/>
      <c r="D9" s="267">
        <f>SUM(D10,D14,D18,D21)</f>
        <v>13911500</v>
      </c>
      <c r="E9" s="267">
        <f>SUM(E10,E14,E18,E21)</f>
        <v>2180282.48</v>
      </c>
      <c r="F9" s="268">
        <f t="shared" ref="F9:F16" si="0">E9/D9*100</f>
        <v>15.672518995076015</v>
      </c>
    </row>
    <row r="10" spans="1:9" ht="12" customHeight="1" x14ac:dyDescent="0.2">
      <c r="A10" s="269">
        <v>61</v>
      </c>
      <c r="B10" s="328" t="s">
        <v>22</v>
      </c>
      <c r="C10" s="328"/>
      <c r="D10" s="270">
        <f>SUM(D11,D12,D13)</f>
        <v>1140000</v>
      </c>
      <c r="E10" s="270">
        <f>SUM(E11,E12,E13)</f>
        <v>642153.68000000005</v>
      </c>
      <c r="F10" s="271">
        <f t="shared" si="0"/>
        <v>56.329270175438609</v>
      </c>
    </row>
    <row r="11" spans="1:9" ht="12" customHeight="1" x14ac:dyDescent="0.2">
      <c r="A11" s="272">
        <v>611</v>
      </c>
      <c r="B11" s="330" t="s">
        <v>23</v>
      </c>
      <c r="C11" s="330"/>
      <c r="D11" s="273">
        <v>1050000</v>
      </c>
      <c r="E11" s="273">
        <v>566885.42000000004</v>
      </c>
      <c r="F11" s="271">
        <f t="shared" si="0"/>
        <v>53.989087619047623</v>
      </c>
    </row>
    <row r="12" spans="1:9" ht="12" customHeight="1" x14ac:dyDescent="0.2">
      <c r="A12" s="272">
        <v>613</v>
      </c>
      <c r="B12" s="330" t="s">
        <v>24</v>
      </c>
      <c r="C12" s="330"/>
      <c r="D12" s="273">
        <v>80000</v>
      </c>
      <c r="E12" s="273">
        <v>71835.86</v>
      </c>
      <c r="F12" s="271">
        <f t="shared" si="0"/>
        <v>89.794825000000003</v>
      </c>
    </row>
    <row r="13" spans="1:9" ht="12" customHeight="1" x14ac:dyDescent="0.2">
      <c r="A13" s="272">
        <v>614</v>
      </c>
      <c r="B13" s="330" t="s">
        <v>25</v>
      </c>
      <c r="C13" s="330"/>
      <c r="D13" s="273">
        <v>10000</v>
      </c>
      <c r="E13" s="273">
        <v>3432.4</v>
      </c>
      <c r="F13" s="271">
        <f t="shared" si="0"/>
        <v>34.323999999999998</v>
      </c>
    </row>
    <row r="14" spans="1:9" ht="12" customHeight="1" x14ac:dyDescent="0.2">
      <c r="A14" s="269">
        <v>63</v>
      </c>
      <c r="B14" s="328" t="s">
        <v>26</v>
      </c>
      <c r="C14" s="328"/>
      <c r="D14" s="270">
        <f>SUM(D15,D16)</f>
        <v>11465000</v>
      </c>
      <c r="E14" s="270">
        <f>SUM(E15,E16)</f>
        <v>956099.94</v>
      </c>
      <c r="F14" s="271">
        <f t="shared" si="0"/>
        <v>8.3392929786306151</v>
      </c>
      <c r="H14" s="147"/>
    </row>
    <row r="15" spans="1:9" ht="12" customHeight="1" x14ac:dyDescent="0.2">
      <c r="A15" s="272">
        <v>633</v>
      </c>
      <c r="B15" s="330" t="s">
        <v>27</v>
      </c>
      <c r="C15" s="330"/>
      <c r="D15" s="273">
        <v>11335000</v>
      </c>
      <c r="E15" s="273">
        <v>956099.94</v>
      </c>
      <c r="F15" s="271">
        <f t="shared" si="0"/>
        <v>8.434935509483898</v>
      </c>
      <c r="H15" s="147"/>
      <c r="I15" s="52"/>
    </row>
    <row r="16" spans="1:9" ht="12" customHeight="1" x14ac:dyDescent="0.2">
      <c r="A16" s="272">
        <v>634</v>
      </c>
      <c r="B16" s="330" t="s">
        <v>28</v>
      </c>
      <c r="C16" s="330"/>
      <c r="D16" s="273">
        <v>130000</v>
      </c>
      <c r="E16" s="273">
        <v>0</v>
      </c>
      <c r="F16" s="271">
        <f t="shared" si="0"/>
        <v>0</v>
      </c>
      <c r="H16" s="147"/>
      <c r="I16" s="52"/>
    </row>
    <row r="17" spans="1:9" s="137" customFormat="1" ht="12" customHeight="1" x14ac:dyDescent="0.2">
      <c r="A17" s="272">
        <v>638</v>
      </c>
      <c r="B17" s="327" t="s">
        <v>267</v>
      </c>
      <c r="C17" s="327"/>
      <c r="D17" s="273">
        <v>0</v>
      </c>
      <c r="E17" s="273">
        <v>0</v>
      </c>
      <c r="F17" s="271">
        <v>0</v>
      </c>
      <c r="H17" s="147"/>
      <c r="I17" s="52"/>
    </row>
    <row r="18" spans="1:9" ht="12" customHeight="1" x14ac:dyDescent="0.2">
      <c r="A18" s="269">
        <v>64</v>
      </c>
      <c r="B18" s="328" t="s">
        <v>29</v>
      </c>
      <c r="C18" s="328"/>
      <c r="D18" s="270">
        <f>SUM(D20,D19)</f>
        <v>882000</v>
      </c>
      <c r="E18" s="270">
        <f>SUM(E20,E19)</f>
        <v>389918.01999999996</v>
      </c>
      <c r="F18" s="271">
        <f t="shared" ref="F18:F24" si="1">E18/D18*100</f>
        <v>44.208392290249428</v>
      </c>
      <c r="H18" s="147"/>
      <c r="I18" s="52"/>
    </row>
    <row r="19" spans="1:9" ht="12" customHeight="1" x14ac:dyDescent="0.2">
      <c r="A19" s="272">
        <v>641</v>
      </c>
      <c r="B19" s="330" t="s">
        <v>30</v>
      </c>
      <c r="C19" s="330"/>
      <c r="D19" s="273">
        <v>1000</v>
      </c>
      <c r="E19" s="273">
        <v>929.79</v>
      </c>
      <c r="F19" s="271">
        <f t="shared" si="1"/>
        <v>92.978999999999999</v>
      </c>
    </row>
    <row r="20" spans="1:9" ht="12" customHeight="1" x14ac:dyDescent="0.2">
      <c r="A20" s="272">
        <v>642</v>
      </c>
      <c r="B20" s="330" t="s">
        <v>31</v>
      </c>
      <c r="C20" s="330"/>
      <c r="D20" s="273">
        <v>881000</v>
      </c>
      <c r="E20" s="273">
        <v>388988.23</v>
      </c>
      <c r="F20" s="271">
        <f t="shared" si="1"/>
        <v>44.153034052213393</v>
      </c>
      <c r="H20" s="147"/>
    </row>
    <row r="21" spans="1:9" ht="12" customHeight="1" x14ac:dyDescent="0.2">
      <c r="A21" s="269">
        <v>65</v>
      </c>
      <c r="B21" s="328" t="s">
        <v>32</v>
      </c>
      <c r="C21" s="328"/>
      <c r="D21" s="270">
        <f>SUM(D24,D23,D22)</f>
        <v>424500</v>
      </c>
      <c r="E21" s="270">
        <f>SUM(E24,E23,E22)</f>
        <v>192110.84</v>
      </c>
      <c r="F21" s="271">
        <f t="shared" si="1"/>
        <v>45.255792697290929</v>
      </c>
    </row>
    <row r="22" spans="1:9" ht="12" customHeight="1" x14ac:dyDescent="0.2">
      <c r="A22" s="272">
        <v>651</v>
      </c>
      <c r="B22" s="340" t="s">
        <v>189</v>
      </c>
      <c r="C22" s="340"/>
      <c r="D22" s="273">
        <v>1500</v>
      </c>
      <c r="E22" s="273">
        <v>0</v>
      </c>
      <c r="F22" s="271">
        <f t="shared" si="1"/>
        <v>0</v>
      </c>
    </row>
    <row r="23" spans="1:9" ht="12" customHeight="1" x14ac:dyDescent="0.2">
      <c r="A23" s="272">
        <v>652</v>
      </c>
      <c r="B23" s="330" t="s">
        <v>33</v>
      </c>
      <c r="C23" s="330"/>
      <c r="D23" s="273">
        <v>304000</v>
      </c>
      <c r="E23" s="273">
        <v>126142.28</v>
      </c>
      <c r="F23" s="271">
        <f t="shared" si="1"/>
        <v>41.494171052631579</v>
      </c>
    </row>
    <row r="24" spans="1:9" ht="12" customHeight="1" x14ac:dyDescent="0.2">
      <c r="A24" s="272">
        <v>653</v>
      </c>
      <c r="B24" s="330" t="s">
        <v>34</v>
      </c>
      <c r="C24" s="330"/>
      <c r="D24" s="273">
        <v>119000</v>
      </c>
      <c r="E24" s="273">
        <v>65968.56</v>
      </c>
      <c r="F24" s="271">
        <f t="shared" si="1"/>
        <v>55.435764705882349</v>
      </c>
    </row>
    <row r="25" spans="1:9" ht="21.75" customHeight="1" x14ac:dyDescent="0.2">
      <c r="A25" s="343" t="s">
        <v>35</v>
      </c>
      <c r="B25" s="331"/>
      <c r="C25" s="331"/>
      <c r="D25" s="331"/>
      <c r="E25" s="331"/>
      <c r="F25" s="331"/>
    </row>
    <row r="26" spans="1:9" ht="24.75" customHeight="1" x14ac:dyDescent="0.2">
      <c r="A26" s="266">
        <v>7</v>
      </c>
      <c r="B26" s="332" t="s">
        <v>36</v>
      </c>
      <c r="C26" s="332"/>
      <c r="D26" s="267">
        <f t="shared" ref="D26:E26" si="2">D27</f>
        <v>100000</v>
      </c>
      <c r="E26" s="267">
        <f t="shared" si="2"/>
        <v>0</v>
      </c>
      <c r="F26" s="268">
        <f>E26/D26*100</f>
        <v>0</v>
      </c>
    </row>
    <row r="27" spans="1:9" ht="12" customHeight="1" x14ac:dyDescent="0.2">
      <c r="A27" s="269">
        <v>71</v>
      </c>
      <c r="B27" s="328" t="s">
        <v>37</v>
      </c>
      <c r="C27" s="328"/>
      <c r="D27" s="270">
        <f>SUM(D29,D28)</f>
        <v>100000</v>
      </c>
      <c r="E27" s="270">
        <f>SUM(E29,E28)</f>
        <v>0</v>
      </c>
      <c r="F27" s="271">
        <f>E27/D27*100</f>
        <v>0</v>
      </c>
    </row>
    <row r="28" spans="1:9" s="61" customFormat="1" ht="12" customHeight="1" x14ac:dyDescent="0.2">
      <c r="A28" s="272">
        <v>711</v>
      </c>
      <c r="B28" s="330" t="s">
        <v>38</v>
      </c>
      <c r="C28" s="330"/>
      <c r="D28" s="273">
        <v>100000</v>
      </c>
      <c r="E28" s="273">
        <v>0</v>
      </c>
      <c r="F28" s="271">
        <f>E28/D28*100</f>
        <v>0</v>
      </c>
    </row>
    <row r="29" spans="1:9" ht="12" customHeight="1" x14ac:dyDescent="0.2">
      <c r="A29" s="272">
        <v>721</v>
      </c>
      <c r="B29" s="329" t="s">
        <v>226</v>
      </c>
      <c r="C29" s="330"/>
      <c r="D29" s="273">
        <v>0</v>
      </c>
      <c r="E29" s="274">
        <v>0</v>
      </c>
      <c r="F29" s="271">
        <v>0</v>
      </c>
    </row>
    <row r="30" spans="1:9" ht="26.25" customHeight="1" x14ac:dyDescent="0.2">
      <c r="A30" s="331"/>
      <c r="B30" s="331"/>
      <c r="C30" s="331"/>
      <c r="D30" s="331"/>
      <c r="E30" s="331"/>
      <c r="F30" s="331"/>
    </row>
    <row r="31" spans="1:9" ht="12.95" customHeight="1" x14ac:dyDescent="0.2">
      <c r="A31" s="266">
        <v>3</v>
      </c>
      <c r="B31" s="332" t="s">
        <v>39</v>
      </c>
      <c r="C31" s="332"/>
      <c r="D31" s="267">
        <f>SUM(D51,D49,D46,D44,D42,D36,D32)</f>
        <v>3962850</v>
      </c>
      <c r="E31" s="267">
        <f>SUM(E51,E49,E46,E44,E42,E36,E32)</f>
        <v>1060048.6000000001</v>
      </c>
      <c r="F31" s="268">
        <f t="shared" ref="F31:F39" si="3">E31/D31*100</f>
        <v>26.749652396633739</v>
      </c>
    </row>
    <row r="32" spans="1:9" ht="12" customHeight="1" x14ac:dyDescent="0.2">
      <c r="A32" s="269">
        <v>31</v>
      </c>
      <c r="B32" s="328" t="s">
        <v>40</v>
      </c>
      <c r="C32" s="328"/>
      <c r="D32" s="270">
        <f>SUM(D33,D34,D35)</f>
        <v>832000</v>
      </c>
      <c r="E32" s="270">
        <f>SUM(E33,E34,E35)</f>
        <v>206905.34</v>
      </c>
      <c r="F32" s="271">
        <f t="shared" si="3"/>
        <v>24.868430288461539</v>
      </c>
    </row>
    <row r="33" spans="1:6" ht="12" customHeight="1" x14ac:dyDescent="0.2">
      <c r="A33" s="275">
        <v>311</v>
      </c>
      <c r="B33" s="335" t="s">
        <v>41</v>
      </c>
      <c r="C33" s="335"/>
      <c r="D33" s="273">
        <f>POS.DIO!D42+POS.DIO!D91</f>
        <v>700000</v>
      </c>
      <c r="E33" s="273">
        <f>POS.DIO!E42+POS.DIO!E91</f>
        <v>177601.12</v>
      </c>
      <c r="F33" s="271">
        <f t="shared" si="3"/>
        <v>25.371588571428571</v>
      </c>
    </row>
    <row r="34" spans="1:6" ht="12" customHeight="1" x14ac:dyDescent="0.2">
      <c r="A34" s="272">
        <v>312</v>
      </c>
      <c r="B34" s="330" t="s">
        <v>42</v>
      </c>
      <c r="C34" s="330"/>
      <c r="D34" s="273">
        <f>POS.DIO!D43</f>
        <v>8000</v>
      </c>
      <c r="E34" s="273">
        <f>POS.DIO!E43</f>
        <v>0</v>
      </c>
      <c r="F34" s="271">
        <f t="shared" si="3"/>
        <v>0</v>
      </c>
    </row>
    <row r="35" spans="1:6" ht="12" customHeight="1" x14ac:dyDescent="0.2">
      <c r="A35" s="272">
        <v>313</v>
      </c>
      <c r="B35" s="329" t="s">
        <v>188</v>
      </c>
      <c r="C35" s="330"/>
      <c r="D35" s="273">
        <f>POS.DIO!D44+POS.DIO!D92</f>
        <v>124000</v>
      </c>
      <c r="E35" s="273">
        <f>POS.DIO!E44+POS.DIO!E92</f>
        <v>29304.22</v>
      </c>
      <c r="F35" s="271">
        <f t="shared" si="3"/>
        <v>23.632435483870971</v>
      </c>
    </row>
    <row r="36" spans="1:6" ht="12" customHeight="1" x14ac:dyDescent="0.2">
      <c r="A36" s="269">
        <v>32</v>
      </c>
      <c r="B36" s="328" t="s">
        <v>43</v>
      </c>
      <c r="C36" s="328"/>
      <c r="D36" s="270">
        <f>SUM(D37,D38,D39,D40,D41)</f>
        <v>1946000</v>
      </c>
      <c r="E36" s="270">
        <f>SUM(E37,E38,E39,E40,E41)</f>
        <v>377006.18</v>
      </c>
      <c r="F36" s="271">
        <f t="shared" si="3"/>
        <v>19.373390544707092</v>
      </c>
    </row>
    <row r="37" spans="1:6" ht="12" customHeight="1" x14ac:dyDescent="0.2">
      <c r="A37" s="272">
        <v>321</v>
      </c>
      <c r="B37" s="330" t="s">
        <v>44</v>
      </c>
      <c r="C37" s="330"/>
      <c r="D37" s="273">
        <f>POS.DIO!D46</f>
        <v>35000</v>
      </c>
      <c r="E37" s="273">
        <f>POS.DIO!E46</f>
        <v>7988</v>
      </c>
      <c r="F37" s="271">
        <f t="shared" si="3"/>
        <v>22.822857142857142</v>
      </c>
    </row>
    <row r="38" spans="1:6" ht="12" customHeight="1" x14ac:dyDescent="0.2">
      <c r="A38" s="272">
        <v>322</v>
      </c>
      <c r="B38" s="330" t="s">
        <v>45</v>
      </c>
      <c r="C38" s="330"/>
      <c r="D38" s="273">
        <f>POS.DIO!D47+POS.DIO!D94+POS.DIO!D146+POS.DIO!D131+POS.DIO!D138+POS.DIO!D323+POS.DIO!D460+POS.DIO!D418+POS.DIO!D435+POS.DIO!D166+POS.DIO!D172</f>
        <v>352000</v>
      </c>
      <c r="E38" s="273">
        <f>POS.DIO!E47+POS.DIO!E94+POS.DIO!E146+POS.DIO!E131+POS.DIO!E138+POS.DIO!E323+POS.DIO!E460+POS.DIO!E418+POS.DIO!E435+POS.DIO!E166+POS.DIO!E172</f>
        <v>122851.23000000001</v>
      </c>
      <c r="F38" s="271">
        <f t="shared" si="3"/>
        <v>34.900917613636366</v>
      </c>
    </row>
    <row r="39" spans="1:6" ht="12" customHeight="1" x14ac:dyDescent="0.2">
      <c r="A39" s="272">
        <v>323</v>
      </c>
      <c r="B39" s="330" t="s">
        <v>46</v>
      </c>
      <c r="C39" s="330"/>
      <c r="D39" s="273">
        <f>POS.DIO!D48+POS.DIO!D71+POS.DIO!D83+POS.DIO!D95+POS.DIO!D130+POS.DIO!D137+POS.DIO!D147+POS.DIO!D165+POS.DIO!D173+POS.DIO!D179+POS.DIO!D185+POS.DIO!D279+POS.DIO!D296+POS.DIO!D303+POS.DIO!D324+POS.DIO!D335+POS.DIO!D419+POS.DIO!D436+POS.DIO!D500+POS.DIO!D506+POS.DIO!D219+POS.DIO!D159</f>
        <v>1439000</v>
      </c>
      <c r="E39" s="273">
        <f>POS.DIO!E48+POS.DIO!E71+POS.DIO!E83+POS.DIO!E95+POS.DIO!E130+POS.DIO!E137+POS.DIO!E147+POS.DIO!E165+POS.DIO!E173+POS.DIO!E179+POS.DIO!E185+POS.DIO!E279+POS.DIO!E296+POS.DIO!E303+POS.DIO!E324+POS.DIO!E335+POS.DIO!E419+POS.DIO!E436+POS.DIO!E500+POS.DIO!E506+POS.DIO!E219+POS.DIO!E159</f>
        <v>204801.12</v>
      </c>
      <c r="F39" s="271">
        <f t="shared" si="3"/>
        <v>14.232183460736621</v>
      </c>
    </row>
    <row r="40" spans="1:6" ht="12" customHeight="1" x14ac:dyDescent="0.2">
      <c r="A40" s="272">
        <v>324</v>
      </c>
      <c r="B40" s="335" t="s">
        <v>47</v>
      </c>
      <c r="C40" s="335"/>
      <c r="D40" s="273">
        <f>POS.DIO!D49</f>
        <v>0</v>
      </c>
      <c r="E40" s="273">
        <f>POS.DIO!E49</f>
        <v>0</v>
      </c>
      <c r="F40" s="271">
        <v>0</v>
      </c>
    </row>
    <row r="41" spans="1:6" ht="12" customHeight="1" x14ac:dyDescent="0.2">
      <c r="A41" s="272">
        <v>329</v>
      </c>
      <c r="B41" s="330" t="s">
        <v>48</v>
      </c>
      <c r="C41" s="330"/>
      <c r="D41" s="273">
        <f>POS.DIO!D16+POS.DIO!D50</f>
        <v>120000</v>
      </c>
      <c r="E41" s="273">
        <f>POS.DIO!E16+POS.DIO!E50</f>
        <v>41365.83</v>
      </c>
      <c r="F41" s="271">
        <f t="shared" ref="F41:F47" si="4">E41/D41*100</f>
        <v>34.471525</v>
      </c>
    </row>
    <row r="42" spans="1:6" ht="12" customHeight="1" x14ac:dyDescent="0.2">
      <c r="A42" s="269">
        <v>34</v>
      </c>
      <c r="B42" s="328" t="s">
        <v>49</v>
      </c>
      <c r="C42" s="328"/>
      <c r="D42" s="270">
        <f>D43</f>
        <v>8000</v>
      </c>
      <c r="E42" s="270">
        <f>E43</f>
        <v>4212.62</v>
      </c>
      <c r="F42" s="271">
        <f t="shared" si="4"/>
        <v>52.65775</v>
      </c>
    </row>
    <row r="43" spans="1:6" ht="12" customHeight="1" x14ac:dyDescent="0.2">
      <c r="A43" s="272">
        <v>343</v>
      </c>
      <c r="B43" s="330" t="s">
        <v>50</v>
      </c>
      <c r="C43" s="330"/>
      <c r="D43" s="273">
        <f>POS.DIO!D52</f>
        <v>8000</v>
      </c>
      <c r="E43" s="273">
        <f>POS.DIO!E52</f>
        <v>4212.62</v>
      </c>
      <c r="F43" s="271">
        <f t="shared" si="4"/>
        <v>52.65775</v>
      </c>
    </row>
    <row r="44" spans="1:6" ht="12" customHeight="1" x14ac:dyDescent="0.2">
      <c r="A44" s="269">
        <v>35</v>
      </c>
      <c r="B44" s="341" t="s">
        <v>51</v>
      </c>
      <c r="C44" s="341"/>
      <c r="D44" s="270">
        <f>D45</f>
        <v>60000</v>
      </c>
      <c r="E44" s="270">
        <f>E45</f>
        <v>1820</v>
      </c>
      <c r="F44" s="271">
        <f t="shared" si="4"/>
        <v>3.0333333333333332</v>
      </c>
    </row>
    <row r="45" spans="1:6" ht="12" customHeight="1" x14ac:dyDescent="0.2">
      <c r="A45" s="272">
        <v>352</v>
      </c>
      <c r="B45" s="330" t="s">
        <v>52</v>
      </c>
      <c r="C45" s="330"/>
      <c r="D45" s="273">
        <f>POS.DIO!D286+POS.DIO!D406</f>
        <v>60000</v>
      </c>
      <c r="E45" s="273">
        <f>POS.DIO!E286+POS.DIO!E406</f>
        <v>1820</v>
      </c>
      <c r="F45" s="271">
        <f t="shared" si="4"/>
        <v>3.0333333333333332</v>
      </c>
    </row>
    <row r="46" spans="1:6" ht="12" customHeight="1" x14ac:dyDescent="0.2">
      <c r="A46" s="276">
        <v>36</v>
      </c>
      <c r="B46" s="328" t="s">
        <v>53</v>
      </c>
      <c r="C46" s="328"/>
      <c r="D46" s="270">
        <f>SUM(D47,D48)</f>
        <v>400800</v>
      </c>
      <c r="E46" s="270">
        <f>SUM(E47,E48)</f>
        <v>248848.9</v>
      </c>
      <c r="F46" s="271">
        <f t="shared" si="4"/>
        <v>62.088048902195602</v>
      </c>
    </row>
    <row r="47" spans="1:6" ht="12" customHeight="1" x14ac:dyDescent="0.2">
      <c r="A47" s="275">
        <v>363</v>
      </c>
      <c r="B47" s="335" t="s">
        <v>54</v>
      </c>
      <c r="C47" s="335"/>
      <c r="D47" s="273">
        <f>POS.DIO!D77+POS.DIO!D257+POS.DIO!D317+POS.DIO!D326+POS.DIO!D346</f>
        <v>400800</v>
      </c>
      <c r="E47" s="273">
        <f>POS.DIO!E54+POS.DIO!E77+POS.DIO!E257+POS.DIO!E317+POS.DIO!E326+POS.DIO!E346</f>
        <v>248848.9</v>
      </c>
      <c r="F47" s="271">
        <f t="shared" si="4"/>
        <v>62.088048902195602</v>
      </c>
    </row>
    <row r="48" spans="1:6" ht="12" customHeight="1" x14ac:dyDescent="0.2">
      <c r="A48" s="275">
        <v>366</v>
      </c>
      <c r="B48" s="342" t="s">
        <v>187</v>
      </c>
      <c r="C48" s="342"/>
      <c r="D48" s="273">
        <f>POS.DIO!D519</f>
        <v>0</v>
      </c>
      <c r="E48" s="273">
        <f>POS.DIO!E519</f>
        <v>0</v>
      </c>
      <c r="F48" s="271">
        <v>0</v>
      </c>
    </row>
    <row r="49" spans="1:6" ht="12" customHeight="1" x14ac:dyDescent="0.2">
      <c r="A49" s="269">
        <v>37</v>
      </c>
      <c r="B49" s="328" t="s">
        <v>55</v>
      </c>
      <c r="C49" s="328"/>
      <c r="D49" s="270">
        <f>D50</f>
        <v>279000</v>
      </c>
      <c r="E49" s="270">
        <f>E50</f>
        <v>45076.28</v>
      </c>
      <c r="F49" s="271">
        <f>E49/D49*100</f>
        <v>16.15637275985663</v>
      </c>
    </row>
    <row r="50" spans="1:6" ht="12" customHeight="1" x14ac:dyDescent="0.2">
      <c r="A50" s="272">
        <v>372</v>
      </c>
      <c r="B50" s="330" t="s">
        <v>56</v>
      </c>
      <c r="C50" s="330"/>
      <c r="D50" s="273">
        <f>POS.DIO!D352+POS.DIO!D359+POS.DIO!D373+POS.DIO!D472+POS.DIO!D480+POS.DIO!D492</f>
        <v>279000</v>
      </c>
      <c r="E50" s="273">
        <f>POS.DIO!E352+POS.DIO!E359+POS.DIO!E373+POS.DIO!E472+POS.DIO!E480+POS.DIO!E492</f>
        <v>45076.28</v>
      </c>
      <c r="F50" s="271">
        <f>E50/D50*100</f>
        <v>16.15637275985663</v>
      </c>
    </row>
    <row r="51" spans="1:6" ht="12" customHeight="1" x14ac:dyDescent="0.2">
      <c r="A51" s="269">
        <v>38</v>
      </c>
      <c r="B51" s="328" t="s">
        <v>57</v>
      </c>
      <c r="C51" s="328"/>
      <c r="D51" s="270">
        <f>SUM(D52,D53,D54,D55,D56)</f>
        <v>437050</v>
      </c>
      <c r="E51" s="270">
        <f>SUM(E52,E53,E54,E55,E56)</f>
        <v>176179.28</v>
      </c>
      <c r="F51" s="271">
        <f>E51/D51*100</f>
        <v>40.311012469969107</v>
      </c>
    </row>
    <row r="52" spans="1:6" ht="12" customHeight="1" x14ac:dyDescent="0.2">
      <c r="A52" s="272">
        <v>381</v>
      </c>
      <c r="B52" s="330" t="s">
        <v>58</v>
      </c>
      <c r="C52" s="330"/>
      <c r="D52" s="273">
        <f>POS.DIO!D22+POS.DIO!D29+POS.DIO!D381+POS.DIO!D387+POS.DIO!D393+POS.DIO!D408+POS.DIO!D416+POS.DIO!D433+POS.DIO!D462+POS.DIO!D474+POS.DIO!D486</f>
        <v>192500</v>
      </c>
      <c r="E52" s="273">
        <f>POS.DIO!E22+POS.DIO!E29+POS.DIO!E381+POS.DIO!E387+POS.DIO!E393+POS.DIO!E408+POS.DIO!E416+POS.DIO!E433+POS.DIO!E462+POS.DIO!E474+POS.DIO!E486</f>
        <v>89854.97</v>
      </c>
      <c r="F52" s="271">
        <f>E52/D52*100</f>
        <v>46.677906493506491</v>
      </c>
    </row>
    <row r="53" spans="1:6" ht="12" customHeight="1" x14ac:dyDescent="0.2">
      <c r="A53" s="272">
        <v>382</v>
      </c>
      <c r="B53" s="330" t="s">
        <v>59</v>
      </c>
      <c r="C53" s="330"/>
      <c r="D53" s="273">
        <f>POS.DIO!D400+POS.DIO!D442</f>
        <v>140000</v>
      </c>
      <c r="E53" s="273">
        <f>POS.DIO!E400+POS.DIO!E442</f>
        <v>72275</v>
      </c>
      <c r="F53" s="271">
        <f>E53/D53*100</f>
        <v>51.625</v>
      </c>
    </row>
    <row r="54" spans="1:6" ht="12" customHeight="1" x14ac:dyDescent="0.2">
      <c r="A54" s="272">
        <v>383</v>
      </c>
      <c r="B54" s="335" t="s">
        <v>60</v>
      </c>
      <c r="C54" s="335"/>
      <c r="D54" s="274">
        <f>POS.DIO!D288</f>
        <v>0</v>
      </c>
      <c r="E54" s="274">
        <f>POS.DIO!E288</f>
        <v>0</v>
      </c>
      <c r="F54" s="271">
        <v>0</v>
      </c>
    </row>
    <row r="55" spans="1:6" ht="12" customHeight="1" x14ac:dyDescent="0.2">
      <c r="A55" s="272">
        <v>385</v>
      </c>
      <c r="B55" s="330" t="s">
        <v>61</v>
      </c>
      <c r="C55" s="330"/>
      <c r="D55" s="273">
        <f>POS.DIO!D65</f>
        <v>23458</v>
      </c>
      <c r="E55" s="273">
        <f>POS.DIO!E65</f>
        <v>0</v>
      </c>
      <c r="F55" s="271">
        <f>E55/D55*100</f>
        <v>0</v>
      </c>
    </row>
    <row r="56" spans="1:6" ht="12" customHeight="1" x14ac:dyDescent="0.2">
      <c r="A56" s="272">
        <v>386</v>
      </c>
      <c r="B56" s="329" t="s">
        <v>199</v>
      </c>
      <c r="C56" s="330"/>
      <c r="D56" s="273">
        <f>POS.DIO!D243+POS.DIO!D259</f>
        <v>81092</v>
      </c>
      <c r="E56" s="273">
        <f>POS.DIO!E243+POS.DIO!E259</f>
        <v>14049.31</v>
      </c>
      <c r="F56" s="271">
        <f>E56/D56*100</f>
        <v>17.325149213239282</v>
      </c>
    </row>
    <row r="57" spans="1:6" ht="21.75" customHeight="1" x14ac:dyDescent="0.2">
      <c r="A57" s="331" t="s">
        <v>62</v>
      </c>
      <c r="B57" s="331"/>
      <c r="C57" s="331"/>
      <c r="D57" s="331"/>
      <c r="E57" s="331"/>
      <c r="F57" s="331"/>
    </row>
    <row r="58" spans="1:6" ht="12.95" customHeight="1" x14ac:dyDescent="0.2">
      <c r="A58" s="266">
        <v>4</v>
      </c>
      <c r="B58" s="332" t="s">
        <v>63</v>
      </c>
      <c r="C58" s="332"/>
      <c r="D58" s="267">
        <f>SUM(D59,D61,D65)</f>
        <v>10828150</v>
      </c>
      <c r="E58" s="267">
        <f>SUM(E59,E61,E65)</f>
        <v>711643.41</v>
      </c>
      <c r="F58" s="268">
        <f>E58/D58*100</f>
        <v>6.5721606183881827</v>
      </c>
    </row>
    <row r="59" spans="1:6" s="21" customFormat="1" ht="12.95" customHeight="1" x14ac:dyDescent="0.2">
      <c r="A59" s="277">
        <v>41</v>
      </c>
      <c r="B59" s="337" t="s">
        <v>198</v>
      </c>
      <c r="C59" s="337"/>
      <c r="D59" s="278">
        <f>D60</f>
        <v>0</v>
      </c>
      <c r="E59" s="278">
        <f>E60</f>
        <v>0</v>
      </c>
      <c r="F59" s="271">
        <v>0</v>
      </c>
    </row>
    <row r="60" spans="1:6" s="21" customFormat="1" ht="12.95" customHeight="1" x14ac:dyDescent="0.2">
      <c r="A60" s="279">
        <v>411</v>
      </c>
      <c r="B60" s="336" t="s">
        <v>197</v>
      </c>
      <c r="C60" s="336"/>
      <c r="D60" s="280">
        <f>POS.DIO!D197</f>
        <v>0</v>
      </c>
      <c r="E60" s="280">
        <f>POS.DIO!E197</f>
        <v>0</v>
      </c>
      <c r="F60" s="271">
        <v>0</v>
      </c>
    </row>
    <row r="61" spans="1:6" ht="12" customHeight="1" x14ac:dyDescent="0.2">
      <c r="A61" s="269">
        <v>42</v>
      </c>
      <c r="B61" s="328" t="s">
        <v>64</v>
      </c>
      <c r="C61" s="328"/>
      <c r="D61" s="270">
        <f>SUM(D64,D63,D62)</f>
        <v>10778150</v>
      </c>
      <c r="E61" s="270">
        <f>SUM(E64,E63,E62)</f>
        <v>711494.5</v>
      </c>
      <c r="F61" s="271">
        <f t="shared" ref="F61:F66" si="5">E61/D61*100</f>
        <v>6.6012673789101095</v>
      </c>
    </row>
    <row r="62" spans="1:6" ht="12" customHeight="1" x14ac:dyDescent="0.2">
      <c r="A62" s="272">
        <v>421</v>
      </c>
      <c r="B62" s="330" t="s">
        <v>65</v>
      </c>
      <c r="C62" s="330"/>
      <c r="D62" s="273">
        <f>POS.DIO!D120+POS.DIO!D199+POS.DIO!D208+POS.DIO!D222+POS.DIO!D234+POS.DIO!D246+POS.DIO!D269+POS.DIO!D338+POS.DIO!D366+POS.DIO!D425+POS.DIO!D448+POS.DIO!D512</f>
        <v>10084900</v>
      </c>
      <c r="E62" s="273">
        <f>POS.DIO!E120+POS.DIO!E199+POS.DIO!E208+POS.DIO!E222+POS.DIO!E234+POS.DIO!E246+POS.DIO!E269+POS.DIO!E338+POS.DIO!E366+POS.DIO!E425+POS.DIO!E448+POS.DIO!E512</f>
        <v>641133</v>
      </c>
      <c r="F62" s="271">
        <f t="shared" si="5"/>
        <v>6.3573560471596151</v>
      </c>
    </row>
    <row r="63" spans="1:6" ht="12" customHeight="1" x14ac:dyDescent="0.2">
      <c r="A63" s="272">
        <v>422</v>
      </c>
      <c r="B63" s="330" t="s">
        <v>66</v>
      </c>
      <c r="C63" s="330"/>
      <c r="D63" s="273">
        <f>POS.DIO!D98+POS.DIO!D104+POS.DIO!D201+POS.DIO!D209+POS.DIO!D254+POS.DIO!D339</f>
        <v>60000</v>
      </c>
      <c r="E63" s="273">
        <f>POS.DIO!E98+POS.DIO!E104+POS.DIO!E201+POS.DIO!E209+POS.DIO!E254+POS.DIO!E339</f>
        <v>29861.5</v>
      </c>
      <c r="F63" s="271">
        <f t="shared" si="5"/>
        <v>49.769166666666663</v>
      </c>
    </row>
    <row r="64" spans="1:6" ht="12" customHeight="1" x14ac:dyDescent="0.2">
      <c r="A64" s="272">
        <v>426</v>
      </c>
      <c r="B64" s="330" t="s">
        <v>67</v>
      </c>
      <c r="C64" s="330"/>
      <c r="D64" s="273">
        <f>POS.DIO!D105+POS.DIO!D114+POS.DIO!D200+POS.DIO!D223+POS.DIO!D454+POS.DIO!D513+POS.DIO!D527</f>
        <v>633250</v>
      </c>
      <c r="E64" s="273">
        <f>POS.DIO!E105+POS.DIO!E114+POS.DIO!E200+POS.DIO!E223+POS.DIO!E454+POS.DIO!E513+POS.DIO!E527</f>
        <v>40500</v>
      </c>
      <c r="F64" s="271">
        <f t="shared" si="5"/>
        <v>6.3955783655744183</v>
      </c>
    </row>
    <row r="65" spans="1:6" ht="12" customHeight="1" x14ac:dyDescent="0.2">
      <c r="A65" s="269">
        <v>45</v>
      </c>
      <c r="B65" s="328" t="s">
        <v>68</v>
      </c>
      <c r="C65" s="328"/>
      <c r="D65" s="270">
        <f>D66</f>
        <v>50000</v>
      </c>
      <c r="E65" s="270">
        <f>E66</f>
        <v>148.91</v>
      </c>
      <c r="F65" s="271">
        <f t="shared" si="5"/>
        <v>0.29781999999999997</v>
      </c>
    </row>
    <row r="66" spans="1:6" ht="12" customHeight="1" x14ac:dyDescent="0.2">
      <c r="A66" s="272">
        <v>451</v>
      </c>
      <c r="B66" s="330" t="s">
        <v>69</v>
      </c>
      <c r="C66" s="330"/>
      <c r="D66" s="273">
        <f>POS.DIO!D112</f>
        <v>50000</v>
      </c>
      <c r="E66" s="273">
        <f>POS.DIO!E112</f>
        <v>148.91</v>
      </c>
      <c r="F66" s="271">
        <f t="shared" si="5"/>
        <v>0.29781999999999997</v>
      </c>
    </row>
    <row r="67" spans="1:6" s="137" customFormat="1" ht="12" customHeight="1" x14ac:dyDescent="0.2">
      <c r="A67" s="272">
        <v>452</v>
      </c>
      <c r="B67" s="330" t="s">
        <v>271</v>
      </c>
      <c r="C67" s="330"/>
      <c r="D67" s="273">
        <f>POS.DIO!D59</f>
        <v>0</v>
      </c>
      <c r="E67" s="273">
        <f>POS.DIO!E59</f>
        <v>0</v>
      </c>
      <c r="F67" s="271">
        <v>0</v>
      </c>
    </row>
    <row r="87" spans="8:11" x14ac:dyDescent="0.2">
      <c r="H87" s="147">
        <v>2276000</v>
      </c>
      <c r="I87" s="52" t="s">
        <v>287</v>
      </c>
      <c r="J87" s="240"/>
      <c r="K87" s="240"/>
    </row>
    <row r="88" spans="8:11" x14ac:dyDescent="0.2">
      <c r="H88" s="147">
        <v>30000</v>
      </c>
      <c r="I88" s="52" t="s">
        <v>288</v>
      </c>
      <c r="J88" s="240"/>
      <c r="K88" s="240"/>
    </row>
    <row r="89" spans="8:11" x14ac:dyDescent="0.2">
      <c r="H89" s="147"/>
      <c r="I89" s="52"/>
      <c r="J89" s="240"/>
      <c r="K89" s="240"/>
    </row>
    <row r="90" spans="8:11" x14ac:dyDescent="0.2">
      <c r="H90" s="147">
        <v>7500000</v>
      </c>
      <c r="I90" s="52" t="s">
        <v>289</v>
      </c>
      <c r="J90" s="240"/>
      <c r="K90" s="240"/>
    </row>
    <row r="91" spans="8:11" x14ac:dyDescent="0.2">
      <c r="H91" s="240"/>
      <c r="I91" s="240"/>
      <c r="J91" s="240"/>
      <c r="K91" s="240"/>
    </row>
    <row r="92" spans="8:11" x14ac:dyDescent="0.2">
      <c r="H92" s="147">
        <f>SUM(H87:H91)</f>
        <v>9806000</v>
      </c>
      <c r="I92" s="240"/>
      <c r="J92" s="240"/>
      <c r="K92" s="240"/>
    </row>
  </sheetData>
  <mergeCells count="66">
    <mergeCell ref="B67:C67"/>
    <mergeCell ref="B13:C13"/>
    <mergeCell ref="B14:C14"/>
    <mergeCell ref="B15:C15"/>
    <mergeCell ref="B16:C16"/>
    <mergeCell ref="B50:C50"/>
    <mergeCell ref="B37:C37"/>
    <mergeCell ref="B38:C38"/>
    <mergeCell ref="B35:C35"/>
    <mergeCell ref="B36:C36"/>
    <mergeCell ref="B33:C33"/>
    <mergeCell ref="B23:C23"/>
    <mergeCell ref="A25:F25"/>
    <mergeCell ref="B26:C26"/>
    <mergeCell ref="B27:C27"/>
    <mergeCell ref="B51:C51"/>
    <mergeCell ref="B52:C52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4:C34"/>
    <mergeCell ref="B18:C18"/>
    <mergeCell ref="B6:C6"/>
    <mergeCell ref="B8:C8"/>
    <mergeCell ref="B9:C9"/>
    <mergeCell ref="B10:C10"/>
    <mergeCell ref="B11:C11"/>
    <mergeCell ref="B19:C19"/>
    <mergeCell ref="B20:C20"/>
    <mergeCell ref="B21:C21"/>
    <mergeCell ref="B22:C22"/>
    <mergeCell ref="B12:C12"/>
    <mergeCell ref="B66:C66"/>
    <mergeCell ref="B53:C53"/>
    <mergeCell ref="B54:C54"/>
    <mergeCell ref="B56:C56"/>
    <mergeCell ref="A57:F57"/>
    <mergeCell ref="B58:C58"/>
    <mergeCell ref="B61:C61"/>
    <mergeCell ref="B62:C62"/>
    <mergeCell ref="B63:C63"/>
    <mergeCell ref="B64:C64"/>
    <mergeCell ref="B65:C65"/>
    <mergeCell ref="B60:C60"/>
    <mergeCell ref="B59:C59"/>
    <mergeCell ref="B55:C55"/>
    <mergeCell ref="A2:F2"/>
    <mergeCell ref="A3:B3"/>
    <mergeCell ref="B17:C17"/>
    <mergeCell ref="B32:C32"/>
    <mergeCell ref="B29:C29"/>
    <mergeCell ref="B24:C24"/>
    <mergeCell ref="B28:C28"/>
    <mergeCell ref="A30:F30"/>
    <mergeCell ref="B31:C31"/>
    <mergeCell ref="A4:C4"/>
    <mergeCell ref="B5:F5"/>
    <mergeCell ref="A7:F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81"/>
  <sheetViews>
    <sheetView tabSelected="1" topLeftCell="A474" zoomScale="150" zoomScaleNormal="150" workbookViewId="0">
      <selection activeCell="K581" sqref="K581"/>
    </sheetView>
  </sheetViews>
  <sheetFormatPr defaultRowHeight="15" x14ac:dyDescent="0.2"/>
  <cols>
    <col min="1" max="1" width="5" style="126" customWidth="1"/>
    <col min="2" max="2" width="5.5" style="24" customWidth="1"/>
    <col min="3" max="3" width="70.33203125" style="24" customWidth="1"/>
    <col min="4" max="4" width="23.6640625" style="178" customWidth="1"/>
    <col min="5" max="5" width="18.5" style="69" customWidth="1"/>
    <col min="6" max="6" width="7.1640625" style="24" customWidth="1"/>
    <col min="8" max="8" width="11.83203125" bestFit="1" customWidth="1"/>
  </cols>
  <sheetData>
    <row r="1" spans="1:6" ht="18" customHeight="1" x14ac:dyDescent="0.2">
      <c r="B1" s="345"/>
      <c r="C1" s="345"/>
    </row>
    <row r="2" spans="1:6" ht="21" customHeight="1" x14ac:dyDescent="0.2">
      <c r="B2" s="258"/>
      <c r="C2" s="258"/>
      <c r="D2" s="258"/>
      <c r="E2" s="258"/>
      <c r="F2" s="259"/>
    </row>
    <row r="3" spans="1:6" ht="15.75" customHeight="1" x14ac:dyDescent="0.2">
      <c r="B3" s="313" t="s">
        <v>70</v>
      </c>
      <c r="C3" s="313"/>
    </row>
    <row r="4" spans="1:6" ht="28.5" customHeight="1" x14ac:dyDescent="0.2">
      <c r="B4" s="346" t="s">
        <v>313</v>
      </c>
      <c r="C4" s="346"/>
      <c r="D4" s="346"/>
      <c r="E4" s="346"/>
      <c r="F4" s="346"/>
    </row>
    <row r="5" spans="1:6" ht="30.75" customHeight="1" x14ac:dyDescent="0.2">
      <c r="A5" s="127"/>
      <c r="B5" s="170" t="s">
        <v>71</v>
      </c>
      <c r="C5" s="171" t="s">
        <v>72</v>
      </c>
      <c r="D5" s="179" t="s">
        <v>300</v>
      </c>
      <c r="E5" s="229" t="s">
        <v>301</v>
      </c>
      <c r="F5" s="177" t="s">
        <v>299</v>
      </c>
    </row>
    <row r="6" spans="1:6" ht="13.5" customHeight="1" x14ac:dyDescent="0.2">
      <c r="A6" s="176"/>
      <c r="B6" s="175" t="s">
        <v>209</v>
      </c>
      <c r="C6" s="174" t="s">
        <v>210</v>
      </c>
      <c r="D6" s="180" t="s">
        <v>211</v>
      </c>
      <c r="E6" s="230" t="s">
        <v>212</v>
      </c>
      <c r="F6" s="231" t="s">
        <v>213</v>
      </c>
    </row>
    <row r="7" spans="1:6" ht="23.25" customHeight="1" x14ac:dyDescent="0.2">
      <c r="A7" s="363" t="s">
        <v>73</v>
      </c>
      <c r="B7" s="363"/>
      <c r="C7" s="364"/>
      <c r="D7" s="181">
        <f>SUM(D8,D31)</f>
        <v>14791000</v>
      </c>
      <c r="E7" s="172">
        <f>SUM(E8,E31)</f>
        <v>1771692.0100000002</v>
      </c>
      <c r="F7" s="173">
        <f t="shared" ref="F7:F29" si="0">E7/D7*100</f>
        <v>11.978175985396526</v>
      </c>
    </row>
    <row r="8" spans="1:6" ht="23.25" customHeight="1" x14ac:dyDescent="0.2">
      <c r="A8" s="365" t="s">
        <v>74</v>
      </c>
      <c r="B8" s="365"/>
      <c r="C8" s="366"/>
      <c r="D8" s="182">
        <f>D9</f>
        <v>58500</v>
      </c>
      <c r="E8" s="107">
        <f>E9</f>
        <v>19798.099999999999</v>
      </c>
      <c r="F8" s="115">
        <f t="shared" si="0"/>
        <v>33.842905982905982</v>
      </c>
    </row>
    <row r="9" spans="1:6" s="72" customFormat="1" ht="17.25" customHeight="1" x14ac:dyDescent="0.2">
      <c r="A9" s="367" t="s">
        <v>196</v>
      </c>
      <c r="B9" s="367"/>
      <c r="C9" s="368"/>
      <c r="D9" s="183">
        <f>SUM(D10,D23)</f>
        <v>58500</v>
      </c>
      <c r="E9" s="70">
        <f>SUM(E10,E23)</f>
        <v>19798.099999999999</v>
      </c>
      <c r="F9" s="68">
        <f t="shared" si="0"/>
        <v>33.842905982905982</v>
      </c>
    </row>
    <row r="10" spans="1:6" ht="19.5" customHeight="1" x14ac:dyDescent="0.2">
      <c r="A10" s="369" t="s">
        <v>298</v>
      </c>
      <c r="B10" s="369"/>
      <c r="C10" s="370"/>
      <c r="D10" s="184">
        <f>SUM(D11,D17)</f>
        <v>46000</v>
      </c>
      <c r="E10" s="109">
        <f>SUM(E11,E17)</f>
        <v>16443.099999999999</v>
      </c>
      <c r="F10" s="81">
        <f t="shared" si="0"/>
        <v>35.745869565217383</v>
      </c>
    </row>
    <row r="11" spans="1:6" ht="13.5" customHeight="1" x14ac:dyDescent="0.2">
      <c r="A11" s="349" t="s">
        <v>75</v>
      </c>
      <c r="B11" s="349"/>
      <c r="C11" s="350"/>
      <c r="D11" s="185">
        <f t="shared" ref="D11:E14" si="1">D12</f>
        <v>40000</v>
      </c>
      <c r="E11" s="155">
        <f t="shared" si="1"/>
        <v>16443.099999999999</v>
      </c>
      <c r="F11" s="11">
        <f t="shared" si="0"/>
        <v>41.107749999999996</v>
      </c>
    </row>
    <row r="12" spans="1:6" ht="13.5" customHeight="1" x14ac:dyDescent="0.2">
      <c r="A12" s="351" t="s">
        <v>76</v>
      </c>
      <c r="B12" s="351"/>
      <c r="C12" s="352"/>
      <c r="D12" s="186">
        <f t="shared" si="1"/>
        <v>40000</v>
      </c>
      <c r="E12" s="157">
        <f t="shared" si="1"/>
        <v>16443.099999999999</v>
      </c>
      <c r="F12" s="12">
        <f t="shared" si="0"/>
        <v>41.107749999999996</v>
      </c>
    </row>
    <row r="13" spans="1:6" ht="13.5" customHeight="1" x14ac:dyDescent="0.2">
      <c r="A13" s="347" t="s">
        <v>221</v>
      </c>
      <c r="B13" s="347"/>
      <c r="C13" s="348"/>
      <c r="D13" s="187">
        <f t="shared" si="1"/>
        <v>40000</v>
      </c>
      <c r="E13" s="159">
        <f t="shared" si="1"/>
        <v>16443.099999999999</v>
      </c>
      <c r="F13" s="13">
        <f t="shared" si="0"/>
        <v>41.107749999999996</v>
      </c>
    </row>
    <row r="14" spans="1:6" ht="13.5" customHeight="1" x14ac:dyDescent="0.2">
      <c r="B14" s="14">
        <v>3</v>
      </c>
      <c r="C14" s="23" t="s">
        <v>77</v>
      </c>
      <c r="D14" s="183">
        <f t="shared" si="1"/>
        <v>40000</v>
      </c>
      <c r="E14" s="70">
        <f t="shared" si="1"/>
        <v>16443.099999999999</v>
      </c>
      <c r="F14" s="20">
        <f t="shared" si="0"/>
        <v>41.107749999999996</v>
      </c>
    </row>
    <row r="15" spans="1:6" ht="13.5" customHeight="1" x14ac:dyDescent="0.2">
      <c r="B15" s="14">
        <v>32</v>
      </c>
      <c r="C15" s="23" t="s">
        <v>78</v>
      </c>
      <c r="D15" s="188">
        <f>SUM(D16:D16)</f>
        <v>40000</v>
      </c>
      <c r="E15" s="161">
        <f>SUM(E16:E16)</f>
        <v>16443.099999999999</v>
      </c>
      <c r="F15" s="20">
        <f t="shared" si="0"/>
        <v>41.107749999999996</v>
      </c>
    </row>
    <row r="16" spans="1:6" ht="13.5" customHeight="1" x14ac:dyDescent="0.2">
      <c r="B16" s="15">
        <v>329</v>
      </c>
      <c r="C16" s="27" t="s">
        <v>79</v>
      </c>
      <c r="D16" s="189">
        <v>40000</v>
      </c>
      <c r="E16" s="217">
        <v>16443.099999999999</v>
      </c>
      <c r="F16" s="20">
        <f t="shared" si="0"/>
        <v>41.107749999999996</v>
      </c>
    </row>
    <row r="17" spans="1:6" ht="13.5" customHeight="1" x14ac:dyDescent="0.2">
      <c r="A17" s="349" t="s">
        <v>80</v>
      </c>
      <c r="B17" s="349"/>
      <c r="C17" s="350"/>
      <c r="D17" s="185">
        <f t="shared" ref="D17:E20" si="2">D18</f>
        <v>6000</v>
      </c>
      <c r="E17" s="155">
        <f t="shared" si="2"/>
        <v>0</v>
      </c>
      <c r="F17" s="11">
        <f t="shared" si="0"/>
        <v>0</v>
      </c>
    </row>
    <row r="18" spans="1:6" ht="13.5" customHeight="1" x14ac:dyDescent="0.2">
      <c r="A18" s="351" t="s">
        <v>76</v>
      </c>
      <c r="B18" s="351"/>
      <c r="C18" s="352"/>
      <c r="D18" s="186">
        <f t="shared" si="2"/>
        <v>6000</v>
      </c>
      <c r="E18" s="157">
        <f t="shared" si="2"/>
        <v>0</v>
      </c>
      <c r="F18" s="12">
        <f t="shared" si="0"/>
        <v>0</v>
      </c>
    </row>
    <row r="19" spans="1:6" ht="13.5" customHeight="1" x14ac:dyDescent="0.2">
      <c r="A19" s="347" t="s">
        <v>221</v>
      </c>
      <c r="B19" s="347"/>
      <c r="C19" s="348"/>
      <c r="D19" s="187">
        <f t="shared" si="2"/>
        <v>6000</v>
      </c>
      <c r="E19" s="159">
        <f t="shared" si="2"/>
        <v>0</v>
      </c>
      <c r="F19" s="13">
        <f t="shared" si="0"/>
        <v>0</v>
      </c>
    </row>
    <row r="20" spans="1:6" ht="13.5" customHeight="1" x14ac:dyDescent="0.2">
      <c r="B20" s="84">
        <v>3</v>
      </c>
      <c r="C20" s="23" t="s">
        <v>77</v>
      </c>
      <c r="D20" s="183">
        <f t="shared" si="2"/>
        <v>6000</v>
      </c>
      <c r="E20" s="70">
        <f t="shared" si="2"/>
        <v>0</v>
      </c>
      <c r="F20" s="20">
        <f t="shared" si="0"/>
        <v>0</v>
      </c>
    </row>
    <row r="21" spans="1:6" ht="13.5" customHeight="1" x14ac:dyDescent="0.2">
      <c r="B21" s="84">
        <v>38</v>
      </c>
      <c r="C21" s="23" t="s">
        <v>81</v>
      </c>
      <c r="D21" s="188">
        <f>SUM(D22:D22)</f>
        <v>6000</v>
      </c>
      <c r="E21" s="161">
        <f>SUM(E22:E22)</f>
        <v>0</v>
      </c>
      <c r="F21" s="20">
        <f t="shared" si="0"/>
        <v>0</v>
      </c>
    </row>
    <row r="22" spans="1:6" ht="13.5" customHeight="1" x14ac:dyDescent="0.2">
      <c r="B22" s="85">
        <v>381</v>
      </c>
      <c r="C22" s="27" t="s">
        <v>82</v>
      </c>
      <c r="D22" s="189">
        <v>6000</v>
      </c>
      <c r="E22" s="217">
        <v>0</v>
      </c>
      <c r="F22" s="20">
        <f t="shared" si="0"/>
        <v>0</v>
      </c>
    </row>
    <row r="23" spans="1:6" ht="18.75" customHeight="1" x14ac:dyDescent="0.2">
      <c r="A23" s="357" t="s">
        <v>83</v>
      </c>
      <c r="B23" s="357"/>
      <c r="C23" s="358"/>
      <c r="D23" s="184">
        <f t="shared" ref="D23:E27" si="3">D24</f>
        <v>12500</v>
      </c>
      <c r="E23" s="109">
        <f t="shared" si="3"/>
        <v>3355</v>
      </c>
      <c r="F23" s="81">
        <f t="shared" si="0"/>
        <v>26.840000000000003</v>
      </c>
    </row>
    <row r="24" spans="1:6" ht="13.5" customHeight="1" x14ac:dyDescent="0.2">
      <c r="A24" s="349" t="s">
        <v>84</v>
      </c>
      <c r="B24" s="349"/>
      <c r="C24" s="350"/>
      <c r="D24" s="185">
        <f t="shared" si="3"/>
        <v>12500</v>
      </c>
      <c r="E24" s="155">
        <f t="shared" si="3"/>
        <v>3355</v>
      </c>
      <c r="F24" s="11">
        <f t="shared" si="0"/>
        <v>26.840000000000003</v>
      </c>
    </row>
    <row r="25" spans="1:6" ht="13.5" customHeight="1" x14ac:dyDescent="0.2">
      <c r="A25" s="351" t="s">
        <v>85</v>
      </c>
      <c r="B25" s="351"/>
      <c r="C25" s="352"/>
      <c r="D25" s="186">
        <f t="shared" si="3"/>
        <v>12500</v>
      </c>
      <c r="E25" s="157">
        <f t="shared" si="3"/>
        <v>3355</v>
      </c>
      <c r="F25" s="12">
        <f t="shared" si="0"/>
        <v>26.840000000000003</v>
      </c>
    </row>
    <row r="26" spans="1:6" ht="13.5" customHeight="1" x14ac:dyDescent="0.2">
      <c r="A26" s="347" t="s">
        <v>221</v>
      </c>
      <c r="B26" s="347"/>
      <c r="C26" s="348"/>
      <c r="D26" s="187">
        <f t="shared" si="3"/>
        <v>12500</v>
      </c>
      <c r="E26" s="159">
        <f t="shared" si="3"/>
        <v>3355</v>
      </c>
      <c r="F26" s="13">
        <f t="shared" si="0"/>
        <v>26.840000000000003</v>
      </c>
    </row>
    <row r="27" spans="1:6" ht="13.5" customHeight="1" x14ac:dyDescent="0.2">
      <c r="B27" s="84">
        <v>3</v>
      </c>
      <c r="C27" s="32" t="s">
        <v>77</v>
      </c>
      <c r="D27" s="183">
        <f t="shared" si="3"/>
        <v>12500</v>
      </c>
      <c r="E27" s="70">
        <f t="shared" si="3"/>
        <v>3355</v>
      </c>
      <c r="F27" s="20">
        <f t="shared" si="0"/>
        <v>26.840000000000003</v>
      </c>
    </row>
    <row r="28" spans="1:6" ht="13.5" customHeight="1" x14ac:dyDescent="0.2">
      <c r="B28" s="84">
        <v>38</v>
      </c>
      <c r="C28" s="23" t="s">
        <v>81</v>
      </c>
      <c r="D28" s="188">
        <f>SUM(D29:D29)</f>
        <v>12500</v>
      </c>
      <c r="E28" s="161">
        <f>SUM(E29:E29)</f>
        <v>3355</v>
      </c>
      <c r="F28" s="20">
        <f t="shared" si="0"/>
        <v>26.840000000000003</v>
      </c>
    </row>
    <row r="29" spans="1:6" ht="13.5" customHeight="1" x14ac:dyDescent="0.2">
      <c r="B29" s="85">
        <v>381</v>
      </c>
      <c r="C29" s="27" t="s">
        <v>82</v>
      </c>
      <c r="D29" s="189">
        <v>12500</v>
      </c>
      <c r="E29" s="217">
        <v>3355</v>
      </c>
      <c r="F29" s="20">
        <f t="shared" si="0"/>
        <v>26.840000000000003</v>
      </c>
    </row>
    <row r="30" spans="1:6" ht="11.25" customHeight="1" x14ac:dyDescent="0.2">
      <c r="B30" s="28"/>
      <c r="C30" s="26"/>
      <c r="D30" s="189"/>
      <c r="E30" s="217"/>
      <c r="F30" s="1"/>
    </row>
    <row r="31" spans="1:6" ht="27.75" customHeight="1" x14ac:dyDescent="0.2">
      <c r="A31" s="353" t="s">
        <v>86</v>
      </c>
      <c r="B31" s="353"/>
      <c r="C31" s="354"/>
      <c r="D31" s="182">
        <f>D32</f>
        <v>14732500</v>
      </c>
      <c r="E31" s="107">
        <f>E32</f>
        <v>1751893.9100000001</v>
      </c>
      <c r="F31" s="115">
        <f>E31/D31*100</f>
        <v>11.891355235024607</v>
      </c>
    </row>
    <row r="32" spans="1:6" s="71" customFormat="1" ht="20.25" customHeight="1" x14ac:dyDescent="0.2">
      <c r="A32" s="355" t="s">
        <v>195</v>
      </c>
      <c r="B32" s="355"/>
      <c r="C32" s="356"/>
      <c r="D32" s="183">
        <f>SUM(D33,D122,D186,D224,D247,D261,D270,D311,D340,D367,D375,D410,D427,D464,D494,D521)</f>
        <v>14732500</v>
      </c>
      <c r="E32" s="108">
        <f>SUM(E33,E122,E186,E224,E261,E270,E311,E340,E367,E375,E410,E427,E464,E494,E521)</f>
        <v>1751893.9100000001</v>
      </c>
      <c r="F32" s="116">
        <f>E32/D32*100</f>
        <v>11.891355235024607</v>
      </c>
    </row>
    <row r="33" spans="1:6" ht="21.95" customHeight="1" x14ac:dyDescent="0.2">
      <c r="A33" s="357" t="s">
        <v>87</v>
      </c>
      <c r="B33" s="357"/>
      <c r="C33" s="358"/>
      <c r="D33" s="184">
        <f>SUM(D34,D60,D66,D72,D78,D84,D99,D106,D115)</f>
        <v>2094258</v>
      </c>
      <c r="E33" s="109">
        <f>SUM(E34,E60,E66,E72,E78,E84,E99,E106,E115,D247)</f>
        <v>430333.86000000004</v>
      </c>
      <c r="F33" s="81">
        <f>E33/D33*100</f>
        <v>20.54827342189931</v>
      </c>
    </row>
    <row r="34" spans="1:6" ht="19.5" customHeight="1" x14ac:dyDescent="0.2">
      <c r="A34" s="359" t="s">
        <v>250</v>
      </c>
      <c r="B34" s="359"/>
      <c r="C34" s="360"/>
      <c r="D34" s="185">
        <f>D35</f>
        <v>1175000</v>
      </c>
      <c r="E34" s="110">
        <f>SUM(E40,E57)</f>
        <v>413524.73000000004</v>
      </c>
      <c r="F34" s="117">
        <f>E34/D34*100</f>
        <v>35.193594042553194</v>
      </c>
    </row>
    <row r="35" spans="1:6" ht="13.5" customHeight="1" x14ac:dyDescent="0.2">
      <c r="A35" s="361" t="s">
        <v>76</v>
      </c>
      <c r="B35" s="361"/>
      <c r="C35" s="362"/>
      <c r="D35" s="190">
        <f>D40</f>
        <v>1175000</v>
      </c>
      <c r="E35" s="218">
        <f>SUM(E38,E36)</f>
        <v>462371.71</v>
      </c>
      <c r="F35" s="12">
        <f>E35/D35*100</f>
        <v>39.350783829787233</v>
      </c>
    </row>
    <row r="36" spans="1:6" s="60" customFormat="1" ht="13.5" customHeight="1" x14ac:dyDescent="0.2">
      <c r="A36" s="347" t="s">
        <v>221</v>
      </c>
      <c r="B36" s="347"/>
      <c r="C36" s="348"/>
      <c r="D36" s="191">
        <v>0</v>
      </c>
      <c r="E36" s="219">
        <v>462371.71</v>
      </c>
      <c r="F36" s="13">
        <v>0</v>
      </c>
    </row>
    <row r="37" spans="1:6" s="137" customFormat="1" ht="13.5" customHeight="1" x14ac:dyDescent="0.2">
      <c r="A37" s="392" t="s">
        <v>268</v>
      </c>
      <c r="B37" s="376"/>
      <c r="C37" s="377"/>
      <c r="D37" s="191">
        <v>933500</v>
      </c>
      <c r="E37" s="219">
        <v>0</v>
      </c>
      <c r="F37" s="13">
        <v>0</v>
      </c>
    </row>
    <row r="38" spans="1:6" ht="13.5" customHeight="1" x14ac:dyDescent="0.2">
      <c r="A38" s="376" t="s">
        <v>225</v>
      </c>
      <c r="B38" s="376"/>
      <c r="C38" s="377"/>
      <c r="D38" s="187">
        <v>241500</v>
      </c>
      <c r="E38" s="159">
        <v>0</v>
      </c>
      <c r="F38" s="13">
        <f>E38/D38*100</f>
        <v>0</v>
      </c>
    </row>
    <row r="39" spans="1:6" s="137" customFormat="1" ht="13.5" customHeight="1" x14ac:dyDescent="0.2">
      <c r="A39" s="392" t="s">
        <v>269</v>
      </c>
      <c r="B39" s="376"/>
      <c r="C39" s="377"/>
      <c r="D39" s="187">
        <v>0</v>
      </c>
      <c r="E39" s="159">
        <v>0</v>
      </c>
      <c r="F39" s="13">
        <v>0</v>
      </c>
    </row>
    <row r="40" spans="1:6" ht="13.5" customHeight="1" x14ac:dyDescent="0.2">
      <c r="B40" s="14">
        <v>3</v>
      </c>
      <c r="C40" s="23" t="s">
        <v>77</v>
      </c>
      <c r="D40" s="192">
        <f>SUM(D41,D45,D51,D55)</f>
        <v>1175000</v>
      </c>
      <c r="E40" s="73">
        <f>SUM(E41,E45,E51,E53,E55)</f>
        <v>413524.73000000004</v>
      </c>
      <c r="F40" s="20">
        <f t="shared" ref="F40:F48" si="4">E40/D40*100</f>
        <v>35.193594042553194</v>
      </c>
    </row>
    <row r="41" spans="1:6" ht="13.5" customHeight="1" x14ac:dyDescent="0.2">
      <c r="B41" s="14">
        <v>31</v>
      </c>
      <c r="C41" s="23" t="s">
        <v>88</v>
      </c>
      <c r="D41" s="192">
        <f>SUM(D42,D43,D44)</f>
        <v>712000</v>
      </c>
      <c r="E41" s="73">
        <f>SUM(E42,E43,E44)</f>
        <v>206905.34</v>
      </c>
      <c r="F41" s="20">
        <f t="shared" si="4"/>
        <v>29.059738764044944</v>
      </c>
    </row>
    <row r="42" spans="1:6" ht="13.5" customHeight="1" x14ac:dyDescent="0.2">
      <c r="B42" s="15">
        <v>311</v>
      </c>
      <c r="C42" s="27" t="s">
        <v>89</v>
      </c>
      <c r="D42" s="189">
        <v>600000</v>
      </c>
      <c r="E42" s="217">
        <v>177601.12</v>
      </c>
      <c r="F42" s="20">
        <f t="shared" si="4"/>
        <v>29.600186666666666</v>
      </c>
    </row>
    <row r="43" spans="1:6" ht="13.5" customHeight="1" x14ac:dyDescent="0.2">
      <c r="B43" s="15">
        <v>312</v>
      </c>
      <c r="C43" s="27" t="s">
        <v>90</v>
      </c>
      <c r="D43" s="189">
        <v>8000</v>
      </c>
      <c r="E43" s="217">
        <v>0</v>
      </c>
      <c r="F43" s="20">
        <f t="shared" si="4"/>
        <v>0</v>
      </c>
    </row>
    <row r="44" spans="1:6" ht="13.5" customHeight="1" x14ac:dyDescent="0.2">
      <c r="B44" s="15">
        <v>313</v>
      </c>
      <c r="C44" s="27" t="s">
        <v>91</v>
      </c>
      <c r="D44" s="189">
        <v>104000</v>
      </c>
      <c r="E44" s="217">
        <v>29304.22</v>
      </c>
      <c r="F44" s="20">
        <f t="shared" si="4"/>
        <v>28.17713461538462</v>
      </c>
    </row>
    <row r="45" spans="1:6" ht="13.5" customHeight="1" x14ac:dyDescent="0.2">
      <c r="B45" s="14">
        <v>32</v>
      </c>
      <c r="C45" s="23" t="s">
        <v>78</v>
      </c>
      <c r="D45" s="192">
        <f>SUM(D46,D47,D48,D49,D50)</f>
        <v>455000</v>
      </c>
      <c r="E45" s="73">
        <f>SUM(E46,E47,E48,E49,E50)</f>
        <v>195908.49000000002</v>
      </c>
      <c r="F45" s="20">
        <f t="shared" si="4"/>
        <v>43.056810989010991</v>
      </c>
    </row>
    <row r="46" spans="1:6" ht="13.5" customHeight="1" x14ac:dyDescent="0.2">
      <c r="B46" s="15">
        <v>321</v>
      </c>
      <c r="C46" s="27" t="s">
        <v>92</v>
      </c>
      <c r="D46" s="189">
        <v>35000</v>
      </c>
      <c r="E46" s="217">
        <v>7988</v>
      </c>
      <c r="F46" s="20">
        <f t="shared" si="4"/>
        <v>22.822857142857142</v>
      </c>
    </row>
    <row r="47" spans="1:6" ht="13.5" customHeight="1" x14ac:dyDescent="0.2">
      <c r="B47" s="15">
        <v>322</v>
      </c>
      <c r="C47" s="27" t="s">
        <v>93</v>
      </c>
      <c r="D47" s="189">
        <v>110000</v>
      </c>
      <c r="E47" s="217">
        <v>56158.14</v>
      </c>
      <c r="F47" s="20">
        <f t="shared" si="4"/>
        <v>51.052854545454537</v>
      </c>
    </row>
    <row r="48" spans="1:6" ht="13.5" customHeight="1" x14ac:dyDescent="0.2">
      <c r="B48" s="15">
        <v>323</v>
      </c>
      <c r="C48" s="27" t="s">
        <v>94</v>
      </c>
      <c r="D48" s="189">
        <v>230000</v>
      </c>
      <c r="E48" s="217">
        <v>106839.62</v>
      </c>
      <c r="F48" s="20">
        <f t="shared" si="4"/>
        <v>46.452008695652168</v>
      </c>
    </row>
    <row r="49" spans="1:9" ht="13.5" customHeight="1" x14ac:dyDescent="0.2">
      <c r="B49" s="15">
        <v>324</v>
      </c>
      <c r="C49" s="27" t="s">
        <v>95</v>
      </c>
      <c r="D49" s="189">
        <v>0</v>
      </c>
      <c r="E49" s="217">
        <v>0</v>
      </c>
      <c r="F49" s="20">
        <v>0</v>
      </c>
    </row>
    <row r="50" spans="1:9" ht="13.5" customHeight="1" x14ac:dyDescent="0.2">
      <c r="B50" s="15">
        <v>329</v>
      </c>
      <c r="C50" s="27" t="s">
        <v>79</v>
      </c>
      <c r="D50" s="189">
        <v>80000</v>
      </c>
      <c r="E50" s="217">
        <v>24922.73</v>
      </c>
      <c r="F50" s="20">
        <f>E50/D50*100</f>
        <v>31.153412499999998</v>
      </c>
    </row>
    <row r="51" spans="1:9" ht="13.5" customHeight="1" x14ac:dyDescent="0.2">
      <c r="B51" s="14">
        <v>34</v>
      </c>
      <c r="C51" s="23" t="s">
        <v>96</v>
      </c>
      <c r="D51" s="188">
        <f>SUM(D52:D52)</f>
        <v>8000</v>
      </c>
      <c r="E51" s="161">
        <f>SUM(E52:E52)</f>
        <v>4212.62</v>
      </c>
      <c r="F51" s="20">
        <f>E51/D51*100</f>
        <v>52.65775</v>
      </c>
    </row>
    <row r="52" spans="1:9" ht="13.5" customHeight="1" x14ac:dyDescent="0.2">
      <c r="B52" s="15">
        <v>343</v>
      </c>
      <c r="C52" s="27" t="s">
        <v>97</v>
      </c>
      <c r="D52" s="189">
        <v>8000</v>
      </c>
      <c r="E52" s="217">
        <v>4212.62</v>
      </c>
      <c r="F52" s="20">
        <f>E52/D52*100</f>
        <v>52.65775</v>
      </c>
    </row>
    <row r="53" spans="1:9" s="137" customFormat="1" ht="13.5" customHeight="1" x14ac:dyDescent="0.2">
      <c r="B53" s="38">
        <v>36</v>
      </c>
      <c r="C53" s="97" t="s">
        <v>286</v>
      </c>
      <c r="D53" s="192">
        <f>D54</f>
        <v>0</v>
      </c>
      <c r="E53" s="73">
        <f>E54</f>
        <v>6498.28</v>
      </c>
      <c r="F53" s="20">
        <v>0</v>
      </c>
    </row>
    <row r="54" spans="1:9" s="137" customFormat="1" ht="13.5" customHeight="1" x14ac:dyDescent="0.2">
      <c r="B54" s="15">
        <v>363</v>
      </c>
      <c r="C54" s="37" t="s">
        <v>203</v>
      </c>
      <c r="D54" s="189">
        <v>0</v>
      </c>
      <c r="E54" s="217">
        <v>6498.28</v>
      </c>
      <c r="F54" s="20">
        <v>0</v>
      </c>
    </row>
    <row r="55" spans="1:9" s="132" customFormat="1" ht="13.5" customHeight="1" x14ac:dyDescent="0.2">
      <c r="B55" s="14">
        <v>38</v>
      </c>
      <c r="C55" s="133" t="s">
        <v>81</v>
      </c>
      <c r="D55" s="41">
        <f>SUM(D56:D56)</f>
        <v>0</v>
      </c>
      <c r="E55" s="161">
        <f>SUM(E56:E56)</f>
        <v>0</v>
      </c>
      <c r="F55" s="20">
        <v>0</v>
      </c>
    </row>
    <row r="56" spans="1:9" s="132" customFormat="1" ht="13.5" customHeight="1" x14ac:dyDescent="0.2">
      <c r="B56" s="15">
        <v>383</v>
      </c>
      <c r="C56" s="32" t="s">
        <v>258</v>
      </c>
      <c r="D56" s="189">
        <v>0</v>
      </c>
      <c r="E56" s="217">
        <v>0</v>
      </c>
      <c r="F56" s="20">
        <v>0</v>
      </c>
    </row>
    <row r="57" spans="1:9" s="137" customFormat="1" ht="13.5" customHeight="1" x14ac:dyDescent="0.2">
      <c r="B57" s="14">
        <v>4</v>
      </c>
      <c r="C57" s="138" t="s">
        <v>104</v>
      </c>
      <c r="D57" s="192">
        <v>0</v>
      </c>
      <c r="E57" s="73">
        <v>0</v>
      </c>
      <c r="F57" s="100">
        <v>0</v>
      </c>
    </row>
    <row r="58" spans="1:9" s="137" customFormat="1" ht="13.5" customHeight="1" x14ac:dyDescent="0.2">
      <c r="B58" s="14">
        <v>45</v>
      </c>
      <c r="C58" s="145" t="s">
        <v>270</v>
      </c>
      <c r="D58" s="192">
        <v>0</v>
      </c>
      <c r="E58" s="73">
        <v>0</v>
      </c>
      <c r="F58" s="100">
        <v>0</v>
      </c>
    </row>
    <row r="59" spans="1:9" s="137" customFormat="1" ht="13.5" customHeight="1" x14ac:dyDescent="0.2">
      <c r="B59" s="15">
        <v>452</v>
      </c>
      <c r="C59" s="32" t="s">
        <v>271</v>
      </c>
      <c r="D59" s="189">
        <v>0</v>
      </c>
      <c r="E59" s="217">
        <v>0</v>
      </c>
      <c r="F59" s="20">
        <v>0</v>
      </c>
    </row>
    <row r="60" spans="1:9" ht="15.75" customHeight="1" x14ac:dyDescent="0.2">
      <c r="A60" s="398" t="s">
        <v>98</v>
      </c>
      <c r="B60" s="398"/>
      <c r="C60" s="399"/>
      <c r="D60" s="185">
        <f t="shared" ref="D60:E63" si="5">D61</f>
        <v>23458</v>
      </c>
      <c r="E60" s="110">
        <f t="shared" si="5"/>
        <v>0</v>
      </c>
      <c r="F60" s="117">
        <f t="shared" ref="F60:F85" si="6">E60/D60*100</f>
        <v>0</v>
      </c>
      <c r="I60" s="54"/>
    </row>
    <row r="61" spans="1:9" ht="13.5" customHeight="1" x14ac:dyDescent="0.2">
      <c r="A61" s="361" t="s">
        <v>76</v>
      </c>
      <c r="B61" s="361"/>
      <c r="C61" s="362"/>
      <c r="D61" s="186">
        <f t="shared" si="5"/>
        <v>23458</v>
      </c>
      <c r="E61" s="157">
        <f t="shared" si="5"/>
        <v>0</v>
      </c>
      <c r="F61" s="12">
        <f t="shared" si="6"/>
        <v>0</v>
      </c>
    </row>
    <row r="62" spans="1:9" ht="13.5" customHeight="1" x14ac:dyDescent="0.2">
      <c r="A62" s="347" t="s">
        <v>221</v>
      </c>
      <c r="B62" s="347"/>
      <c r="C62" s="348"/>
      <c r="D62" s="187">
        <f t="shared" si="5"/>
        <v>23458</v>
      </c>
      <c r="E62" s="159">
        <f t="shared" si="5"/>
        <v>0</v>
      </c>
      <c r="F62" s="13">
        <f t="shared" si="6"/>
        <v>0</v>
      </c>
    </row>
    <row r="63" spans="1:9" ht="13.5" customHeight="1" x14ac:dyDescent="0.2">
      <c r="B63" s="14">
        <v>3</v>
      </c>
      <c r="C63" s="23" t="s">
        <v>77</v>
      </c>
      <c r="D63" s="183">
        <f t="shared" si="5"/>
        <v>23458</v>
      </c>
      <c r="E63" s="70">
        <f t="shared" si="5"/>
        <v>0</v>
      </c>
      <c r="F63" s="20">
        <f t="shared" si="6"/>
        <v>0</v>
      </c>
    </row>
    <row r="64" spans="1:9" ht="13.5" customHeight="1" x14ac:dyDescent="0.2">
      <c r="B64" s="14">
        <v>38</v>
      </c>
      <c r="C64" s="23" t="s">
        <v>81</v>
      </c>
      <c r="D64" s="188">
        <f>SUM(D65:D65)</f>
        <v>23458</v>
      </c>
      <c r="E64" s="161">
        <f>SUM(E65:E65)</f>
        <v>0</v>
      </c>
      <c r="F64" s="20">
        <f t="shared" si="6"/>
        <v>0</v>
      </c>
    </row>
    <row r="65" spans="1:6" ht="13.5" customHeight="1" x14ac:dyDescent="0.2">
      <c r="B65" s="15">
        <v>385</v>
      </c>
      <c r="C65" s="27" t="s">
        <v>99</v>
      </c>
      <c r="D65" s="189">
        <v>23458</v>
      </c>
      <c r="E65" s="217">
        <v>0</v>
      </c>
      <c r="F65" s="20">
        <f t="shared" si="6"/>
        <v>0</v>
      </c>
    </row>
    <row r="66" spans="1:6" ht="15.75" customHeight="1" x14ac:dyDescent="0.2">
      <c r="A66" s="359" t="s">
        <v>251</v>
      </c>
      <c r="B66" s="359"/>
      <c r="C66" s="360"/>
      <c r="D66" s="185">
        <f t="shared" ref="D66:E69" si="7">D67</f>
        <v>25000</v>
      </c>
      <c r="E66" s="110">
        <f t="shared" si="7"/>
        <v>0</v>
      </c>
      <c r="F66" s="117">
        <f t="shared" si="6"/>
        <v>0</v>
      </c>
    </row>
    <row r="67" spans="1:6" ht="13.5" customHeight="1" x14ac:dyDescent="0.2">
      <c r="A67" s="361" t="s">
        <v>100</v>
      </c>
      <c r="B67" s="361"/>
      <c r="C67" s="362"/>
      <c r="D67" s="186">
        <f t="shared" si="7"/>
        <v>25000</v>
      </c>
      <c r="E67" s="157">
        <f t="shared" si="7"/>
        <v>0</v>
      </c>
      <c r="F67" s="12">
        <f t="shared" si="6"/>
        <v>0</v>
      </c>
    </row>
    <row r="68" spans="1:6" ht="13.5" customHeight="1" x14ac:dyDescent="0.2">
      <c r="A68" s="347" t="s">
        <v>221</v>
      </c>
      <c r="B68" s="347"/>
      <c r="C68" s="348"/>
      <c r="D68" s="187">
        <f t="shared" si="7"/>
        <v>25000</v>
      </c>
      <c r="E68" s="159">
        <f t="shared" si="7"/>
        <v>0</v>
      </c>
      <c r="F68" s="13">
        <f t="shared" si="6"/>
        <v>0</v>
      </c>
    </row>
    <row r="69" spans="1:6" ht="13.5" customHeight="1" x14ac:dyDescent="0.2">
      <c r="B69" s="14">
        <v>3</v>
      </c>
      <c r="C69" s="23" t="s">
        <v>77</v>
      </c>
      <c r="D69" s="183">
        <f t="shared" si="7"/>
        <v>25000</v>
      </c>
      <c r="E69" s="70">
        <f t="shared" si="7"/>
        <v>0</v>
      </c>
      <c r="F69" s="20">
        <f t="shared" si="6"/>
        <v>0</v>
      </c>
    </row>
    <row r="70" spans="1:6" ht="13.5" customHeight="1" x14ac:dyDescent="0.2">
      <c r="B70" s="14">
        <v>32</v>
      </c>
      <c r="C70" s="23" t="s">
        <v>78</v>
      </c>
      <c r="D70" s="188">
        <f>SUM(D71:D71)</f>
        <v>25000</v>
      </c>
      <c r="E70" s="161">
        <f>SUM(E71:E71)</f>
        <v>0</v>
      </c>
      <c r="F70" s="20">
        <f t="shared" si="6"/>
        <v>0</v>
      </c>
    </row>
    <row r="71" spans="1:6" ht="13.5" customHeight="1" x14ac:dyDescent="0.2">
      <c r="B71" s="15">
        <v>323</v>
      </c>
      <c r="C71" s="27" t="s">
        <v>94</v>
      </c>
      <c r="D71" s="189">
        <v>25000</v>
      </c>
      <c r="E71" s="217">
        <v>0</v>
      </c>
      <c r="F71" s="20">
        <f t="shared" si="6"/>
        <v>0</v>
      </c>
    </row>
    <row r="72" spans="1:6" s="104" customFormat="1" ht="13.5" customHeight="1" x14ac:dyDescent="0.2">
      <c r="A72" s="378" t="s">
        <v>248</v>
      </c>
      <c r="B72" s="378"/>
      <c r="C72" s="379"/>
      <c r="D72" s="185">
        <f t="shared" ref="D72:E74" si="8">D73</f>
        <v>35800</v>
      </c>
      <c r="E72" s="155">
        <f t="shared" si="8"/>
        <v>16660.22</v>
      </c>
      <c r="F72" s="11">
        <f t="shared" si="6"/>
        <v>46.536927374301676</v>
      </c>
    </row>
    <row r="73" spans="1:6" s="104" customFormat="1" ht="13.5" customHeight="1" x14ac:dyDescent="0.2">
      <c r="A73" s="361" t="s">
        <v>85</v>
      </c>
      <c r="B73" s="361"/>
      <c r="C73" s="362"/>
      <c r="D73" s="186">
        <f t="shared" si="8"/>
        <v>35800</v>
      </c>
      <c r="E73" s="157">
        <f t="shared" si="8"/>
        <v>16660.22</v>
      </c>
      <c r="F73" s="12">
        <f t="shared" si="6"/>
        <v>46.536927374301676</v>
      </c>
    </row>
    <row r="74" spans="1:6" s="104" customFormat="1" ht="13.5" customHeight="1" x14ac:dyDescent="0.2">
      <c r="A74" s="347" t="s">
        <v>221</v>
      </c>
      <c r="B74" s="347"/>
      <c r="C74" s="348"/>
      <c r="D74" s="187">
        <f t="shared" si="8"/>
        <v>35800</v>
      </c>
      <c r="E74" s="159">
        <f t="shared" si="8"/>
        <v>16660.22</v>
      </c>
      <c r="F74" s="13">
        <f t="shared" si="6"/>
        <v>46.536927374301676</v>
      </c>
    </row>
    <row r="75" spans="1:6" s="104" customFormat="1" ht="13.5" customHeight="1" x14ac:dyDescent="0.2">
      <c r="A75" s="126"/>
      <c r="B75" s="14">
        <v>3</v>
      </c>
      <c r="C75" s="103" t="s">
        <v>77</v>
      </c>
      <c r="D75" s="192">
        <f t="shared" ref="D75:E76" si="9">D76</f>
        <v>35800</v>
      </c>
      <c r="E75" s="73">
        <f t="shared" si="9"/>
        <v>16660.22</v>
      </c>
      <c r="F75" s="20">
        <f t="shared" si="6"/>
        <v>46.536927374301676</v>
      </c>
    </row>
    <row r="76" spans="1:6" s="104" customFormat="1" ht="13.5" customHeight="1" x14ac:dyDescent="0.2">
      <c r="A76" s="126"/>
      <c r="B76" s="14">
        <v>36</v>
      </c>
      <c r="C76" s="103" t="s">
        <v>121</v>
      </c>
      <c r="D76" s="192">
        <f t="shared" si="9"/>
        <v>35800</v>
      </c>
      <c r="E76" s="73">
        <f t="shared" si="9"/>
        <v>16660.22</v>
      </c>
      <c r="F76" s="20">
        <f t="shared" si="6"/>
        <v>46.536927374301676</v>
      </c>
    </row>
    <row r="77" spans="1:6" s="104" customFormat="1" ht="13.5" customHeight="1" x14ac:dyDescent="0.2">
      <c r="A77" s="126"/>
      <c r="B77" s="15">
        <v>363</v>
      </c>
      <c r="C77" s="105" t="s">
        <v>122</v>
      </c>
      <c r="D77" s="189">
        <v>35800</v>
      </c>
      <c r="E77" s="217">
        <v>16660.22</v>
      </c>
      <c r="F77" s="20">
        <f t="shared" si="6"/>
        <v>46.536927374301676</v>
      </c>
    </row>
    <row r="78" spans="1:6" ht="13.5" customHeight="1" x14ac:dyDescent="0.2">
      <c r="A78" s="378" t="s">
        <v>101</v>
      </c>
      <c r="B78" s="378"/>
      <c r="C78" s="379"/>
      <c r="D78" s="185">
        <f t="shared" ref="D78:E81" si="10">D79</f>
        <v>20000</v>
      </c>
      <c r="E78" s="155">
        <f t="shared" si="10"/>
        <v>0</v>
      </c>
      <c r="F78" s="11">
        <f t="shared" si="6"/>
        <v>0</v>
      </c>
    </row>
    <row r="79" spans="1:6" ht="13.5" customHeight="1" x14ac:dyDescent="0.2">
      <c r="A79" s="361" t="s">
        <v>85</v>
      </c>
      <c r="B79" s="361"/>
      <c r="C79" s="362"/>
      <c r="D79" s="186">
        <f t="shared" si="10"/>
        <v>20000</v>
      </c>
      <c r="E79" s="157">
        <f t="shared" si="10"/>
        <v>0</v>
      </c>
      <c r="F79" s="12">
        <f t="shared" si="6"/>
        <v>0</v>
      </c>
    </row>
    <row r="80" spans="1:6" ht="13.5" customHeight="1" x14ac:dyDescent="0.2">
      <c r="A80" s="347" t="s">
        <v>221</v>
      </c>
      <c r="B80" s="347"/>
      <c r="C80" s="348"/>
      <c r="D80" s="187">
        <f t="shared" si="10"/>
        <v>20000</v>
      </c>
      <c r="E80" s="159">
        <f t="shared" si="10"/>
        <v>0</v>
      </c>
      <c r="F80" s="13">
        <f t="shared" si="6"/>
        <v>0</v>
      </c>
    </row>
    <row r="81" spans="1:8" ht="13.5" customHeight="1" x14ac:dyDescent="0.2">
      <c r="B81" s="14">
        <v>3</v>
      </c>
      <c r="C81" s="23" t="s">
        <v>77</v>
      </c>
      <c r="D81" s="183">
        <f t="shared" si="10"/>
        <v>20000</v>
      </c>
      <c r="E81" s="70">
        <f t="shared" si="10"/>
        <v>0</v>
      </c>
      <c r="F81" s="20">
        <f t="shared" si="6"/>
        <v>0</v>
      </c>
    </row>
    <row r="82" spans="1:8" ht="13.5" customHeight="1" x14ac:dyDescent="0.2">
      <c r="B82" s="14">
        <v>32</v>
      </c>
      <c r="C82" s="23" t="s">
        <v>78</v>
      </c>
      <c r="D82" s="188">
        <f>SUM(D83:D83)</f>
        <v>20000</v>
      </c>
      <c r="E82" s="161">
        <f>SUM(E83:E83)</f>
        <v>0</v>
      </c>
      <c r="F82" s="20">
        <f t="shared" si="6"/>
        <v>0</v>
      </c>
    </row>
    <row r="83" spans="1:8" ht="13.5" customHeight="1" x14ac:dyDescent="0.2">
      <c r="B83" s="15">
        <v>323</v>
      </c>
      <c r="C83" s="27" t="s">
        <v>94</v>
      </c>
      <c r="D83" s="189">
        <v>20000</v>
      </c>
      <c r="E83" s="217">
        <v>0</v>
      </c>
      <c r="F83" s="20">
        <f t="shared" si="6"/>
        <v>0</v>
      </c>
    </row>
    <row r="84" spans="1:8" ht="13.5" customHeight="1" x14ac:dyDescent="0.2">
      <c r="A84" s="349" t="s">
        <v>102</v>
      </c>
      <c r="B84" s="349"/>
      <c r="C84" s="350"/>
      <c r="D84" s="185">
        <f>D85</f>
        <v>190000</v>
      </c>
      <c r="E84" s="155">
        <f>E85</f>
        <v>0</v>
      </c>
      <c r="F84" s="11">
        <f t="shared" si="6"/>
        <v>0</v>
      </c>
    </row>
    <row r="85" spans="1:8" ht="13.5" customHeight="1" x14ac:dyDescent="0.2">
      <c r="A85" s="361" t="s">
        <v>85</v>
      </c>
      <c r="B85" s="361"/>
      <c r="C85" s="362"/>
      <c r="D85" s="186">
        <f>SUM(D89,D96)</f>
        <v>190000</v>
      </c>
      <c r="E85" s="157">
        <f>SUM(E89,E96)</f>
        <v>0</v>
      </c>
      <c r="F85" s="12">
        <f t="shared" si="6"/>
        <v>0</v>
      </c>
    </row>
    <row r="86" spans="1:8" ht="13.5" customHeight="1" x14ac:dyDescent="0.2">
      <c r="A86" s="376" t="s">
        <v>256</v>
      </c>
      <c r="B86" s="376"/>
      <c r="C86" s="377"/>
      <c r="D86" s="187">
        <v>0</v>
      </c>
      <c r="E86" s="159">
        <v>0</v>
      </c>
      <c r="F86" s="13">
        <v>0</v>
      </c>
    </row>
    <row r="87" spans="1:8" s="148" customFormat="1" ht="13.5" customHeight="1" x14ac:dyDescent="0.2">
      <c r="A87" s="403" t="s">
        <v>295</v>
      </c>
      <c r="B87" s="403"/>
      <c r="C87" s="404"/>
      <c r="D87" s="187">
        <v>60000</v>
      </c>
      <c r="E87" s="159">
        <v>0</v>
      </c>
      <c r="F87" s="13">
        <v>0</v>
      </c>
    </row>
    <row r="88" spans="1:8" ht="13.5" customHeight="1" x14ac:dyDescent="0.2">
      <c r="A88" s="392" t="s">
        <v>255</v>
      </c>
      <c r="B88" s="392"/>
      <c r="C88" s="400"/>
      <c r="D88" s="187">
        <v>130000</v>
      </c>
      <c r="E88" s="159">
        <v>0</v>
      </c>
      <c r="F88" s="13">
        <f t="shared" ref="F88:F108" si="11">E88/D88*100</f>
        <v>0</v>
      </c>
      <c r="H88" s="25"/>
    </row>
    <row r="89" spans="1:8" ht="13.5" customHeight="1" x14ac:dyDescent="0.2">
      <c r="B89" s="14">
        <v>3</v>
      </c>
      <c r="C89" s="23" t="s">
        <v>77</v>
      </c>
      <c r="D89" s="192">
        <f>SUM(D90,D93)</f>
        <v>165000</v>
      </c>
      <c r="E89" s="73">
        <f>SUM(E90,E93)</f>
        <v>0</v>
      </c>
      <c r="F89" s="20">
        <f t="shared" si="11"/>
        <v>0</v>
      </c>
    </row>
    <row r="90" spans="1:8" ht="13.5" customHeight="1" x14ac:dyDescent="0.2">
      <c r="B90" s="16">
        <v>31</v>
      </c>
      <c r="C90" s="23" t="s">
        <v>88</v>
      </c>
      <c r="D90" s="193">
        <f>SUM(D91,D92)</f>
        <v>120000</v>
      </c>
      <c r="E90" s="220">
        <f>SUM(E91,E92)</f>
        <v>0</v>
      </c>
      <c r="F90" s="20">
        <f t="shared" si="11"/>
        <v>0</v>
      </c>
    </row>
    <row r="91" spans="1:8" ht="13.5" customHeight="1" x14ac:dyDescent="0.2">
      <c r="B91" s="15">
        <v>311</v>
      </c>
      <c r="C91" s="27" t="s">
        <v>89</v>
      </c>
      <c r="D91" s="189">
        <v>100000</v>
      </c>
      <c r="E91" s="217">
        <v>0</v>
      </c>
      <c r="F91" s="20">
        <f t="shared" si="11"/>
        <v>0</v>
      </c>
    </row>
    <row r="92" spans="1:8" ht="13.5" customHeight="1" x14ac:dyDescent="0.2">
      <c r="B92" s="15">
        <v>313</v>
      </c>
      <c r="C92" s="27" t="s">
        <v>91</v>
      </c>
      <c r="D92" s="189">
        <v>20000</v>
      </c>
      <c r="E92" s="217">
        <v>0</v>
      </c>
      <c r="F92" s="20">
        <f t="shared" si="11"/>
        <v>0</v>
      </c>
    </row>
    <row r="93" spans="1:8" ht="13.5" customHeight="1" x14ac:dyDescent="0.2">
      <c r="B93" s="14">
        <v>32</v>
      </c>
      <c r="C93" s="23" t="s">
        <v>78</v>
      </c>
      <c r="D93" s="192">
        <f>SUM(D94,D95)</f>
        <v>45000</v>
      </c>
      <c r="E93" s="73">
        <f>SUM(E94,E95)</f>
        <v>0</v>
      </c>
      <c r="F93" s="20">
        <f t="shared" si="11"/>
        <v>0</v>
      </c>
    </row>
    <row r="94" spans="1:8" ht="13.5" customHeight="1" x14ac:dyDescent="0.2">
      <c r="B94" s="15">
        <v>322</v>
      </c>
      <c r="C94" s="27" t="s">
        <v>93</v>
      </c>
      <c r="D94" s="189">
        <v>35000</v>
      </c>
      <c r="E94" s="217">
        <v>0</v>
      </c>
      <c r="F94" s="20">
        <f t="shared" si="11"/>
        <v>0</v>
      </c>
    </row>
    <row r="95" spans="1:8" ht="13.5" customHeight="1" x14ac:dyDescent="0.2">
      <c r="B95" s="15">
        <v>323</v>
      </c>
      <c r="C95" s="27" t="s">
        <v>94</v>
      </c>
      <c r="D95" s="189">
        <v>10000</v>
      </c>
      <c r="E95" s="217">
        <v>0</v>
      </c>
      <c r="F95" s="20">
        <f t="shared" si="11"/>
        <v>0</v>
      </c>
    </row>
    <row r="96" spans="1:8" s="104" customFormat="1" ht="13.5" customHeight="1" x14ac:dyDescent="0.2">
      <c r="A96" s="126"/>
      <c r="B96" s="14">
        <v>4</v>
      </c>
      <c r="C96" s="103" t="s">
        <v>104</v>
      </c>
      <c r="D96" s="192">
        <f t="shared" ref="D96:E97" si="12">D97</f>
        <v>25000</v>
      </c>
      <c r="E96" s="73">
        <f t="shared" si="12"/>
        <v>0</v>
      </c>
      <c r="F96" s="20">
        <f t="shared" si="11"/>
        <v>0</v>
      </c>
    </row>
    <row r="97" spans="1:9" s="104" customFormat="1" ht="13.5" customHeight="1" x14ac:dyDescent="0.2">
      <c r="A97" s="126"/>
      <c r="B97" s="14">
        <v>42</v>
      </c>
      <c r="C97" s="103" t="s">
        <v>105</v>
      </c>
      <c r="D97" s="192">
        <f t="shared" si="12"/>
        <v>25000</v>
      </c>
      <c r="E97" s="73">
        <f t="shared" si="12"/>
        <v>0</v>
      </c>
      <c r="F97" s="20">
        <f t="shared" si="11"/>
        <v>0</v>
      </c>
    </row>
    <row r="98" spans="1:9" s="104" customFormat="1" ht="13.5" customHeight="1" x14ac:dyDescent="0.2">
      <c r="A98" s="126"/>
      <c r="B98" s="15">
        <v>422</v>
      </c>
      <c r="C98" s="105" t="s">
        <v>106</v>
      </c>
      <c r="D98" s="189">
        <v>25000</v>
      </c>
      <c r="E98" s="217">
        <v>0</v>
      </c>
      <c r="F98" s="20">
        <f t="shared" si="11"/>
        <v>0</v>
      </c>
    </row>
    <row r="99" spans="1:9" ht="27" customHeight="1" x14ac:dyDescent="0.2">
      <c r="A99" s="349" t="s">
        <v>103</v>
      </c>
      <c r="B99" s="349"/>
      <c r="C99" s="350"/>
      <c r="D99" s="185">
        <f t="shared" ref="D99:E102" si="13">D100</f>
        <v>40000</v>
      </c>
      <c r="E99" s="110">
        <f t="shared" si="13"/>
        <v>0</v>
      </c>
      <c r="F99" s="117">
        <f t="shared" si="11"/>
        <v>0</v>
      </c>
    </row>
    <row r="100" spans="1:9" ht="14.1" customHeight="1" x14ac:dyDescent="0.2">
      <c r="A100" s="387" t="s">
        <v>112</v>
      </c>
      <c r="B100" s="387"/>
      <c r="C100" s="388"/>
      <c r="D100" s="186">
        <f t="shared" si="13"/>
        <v>40000</v>
      </c>
      <c r="E100" s="157">
        <f t="shared" si="13"/>
        <v>0</v>
      </c>
      <c r="F100" s="12">
        <f t="shared" si="11"/>
        <v>0</v>
      </c>
    </row>
    <row r="101" spans="1:9" ht="13.5" customHeight="1" x14ac:dyDescent="0.2">
      <c r="A101" s="347" t="s">
        <v>221</v>
      </c>
      <c r="B101" s="347"/>
      <c r="C101" s="348"/>
      <c r="D101" s="187">
        <f t="shared" si="13"/>
        <v>40000</v>
      </c>
      <c r="E101" s="159">
        <f t="shared" si="13"/>
        <v>0</v>
      </c>
      <c r="F101" s="13">
        <f t="shared" si="11"/>
        <v>0</v>
      </c>
    </row>
    <row r="102" spans="1:9" ht="13.5" customHeight="1" x14ac:dyDescent="0.2">
      <c r="B102" s="14">
        <v>4</v>
      </c>
      <c r="C102" s="23" t="s">
        <v>104</v>
      </c>
      <c r="D102" s="192">
        <f t="shared" si="13"/>
        <v>40000</v>
      </c>
      <c r="E102" s="73">
        <f t="shared" si="13"/>
        <v>0</v>
      </c>
      <c r="F102" s="20">
        <f t="shared" si="11"/>
        <v>0</v>
      </c>
    </row>
    <row r="103" spans="1:9" ht="13.5" customHeight="1" x14ac:dyDescent="0.2">
      <c r="B103" s="14">
        <v>42</v>
      </c>
      <c r="C103" s="23" t="s">
        <v>105</v>
      </c>
      <c r="D103" s="192">
        <f>SUM(D104,D105)</f>
        <v>40000</v>
      </c>
      <c r="E103" s="73">
        <f>SUM(E104,E105)</f>
        <v>0</v>
      </c>
      <c r="F103" s="20">
        <f t="shared" si="11"/>
        <v>0</v>
      </c>
    </row>
    <row r="104" spans="1:9" ht="13.5" customHeight="1" x14ac:dyDescent="0.2">
      <c r="B104" s="15">
        <v>422</v>
      </c>
      <c r="C104" s="27" t="s">
        <v>106</v>
      </c>
      <c r="D104" s="189">
        <v>25000</v>
      </c>
      <c r="E104" s="217">
        <v>0</v>
      </c>
      <c r="F104" s="20">
        <f t="shared" si="11"/>
        <v>0</v>
      </c>
      <c r="I104" s="18"/>
    </row>
    <row r="105" spans="1:9" ht="13.5" customHeight="1" x14ac:dyDescent="0.2">
      <c r="B105" s="15">
        <v>426</v>
      </c>
      <c r="C105" s="27" t="s">
        <v>107</v>
      </c>
      <c r="D105" s="189">
        <v>15000</v>
      </c>
      <c r="E105" s="217">
        <v>0</v>
      </c>
      <c r="F105" s="20">
        <f t="shared" si="11"/>
        <v>0</v>
      </c>
    </row>
    <row r="106" spans="1:9" ht="27" customHeight="1" x14ac:dyDescent="0.2">
      <c r="A106" s="349" t="s">
        <v>108</v>
      </c>
      <c r="B106" s="349"/>
      <c r="C106" s="350"/>
      <c r="D106" s="185">
        <f t="shared" ref="D106:E107" si="14">D107</f>
        <v>550000</v>
      </c>
      <c r="E106" s="110">
        <f t="shared" si="14"/>
        <v>148.91</v>
      </c>
      <c r="F106" s="117">
        <f t="shared" si="11"/>
        <v>2.7074545454545452E-2</v>
      </c>
    </row>
    <row r="107" spans="1:9" ht="13.5" customHeight="1" x14ac:dyDescent="0.2">
      <c r="A107" s="387" t="s">
        <v>112</v>
      </c>
      <c r="B107" s="387"/>
      <c r="C107" s="388"/>
      <c r="D107" s="186">
        <f>D110</f>
        <v>550000</v>
      </c>
      <c r="E107" s="157">
        <f t="shared" si="14"/>
        <v>148.91</v>
      </c>
      <c r="F107" s="12">
        <f t="shared" si="11"/>
        <v>2.7074545454545452E-2</v>
      </c>
    </row>
    <row r="108" spans="1:9" ht="13.5" customHeight="1" x14ac:dyDescent="0.2">
      <c r="A108" s="374" t="s">
        <v>272</v>
      </c>
      <c r="B108" s="374"/>
      <c r="C108" s="375"/>
      <c r="D108" s="187">
        <v>50000</v>
      </c>
      <c r="E108" s="159">
        <f>E110</f>
        <v>148.91</v>
      </c>
      <c r="F108" s="13">
        <f t="shared" si="11"/>
        <v>0.29781999999999997</v>
      </c>
    </row>
    <row r="109" spans="1:9" s="148" customFormat="1" ht="13.5" customHeight="1" x14ac:dyDescent="0.2">
      <c r="A109" s="382" t="s">
        <v>264</v>
      </c>
      <c r="B109" s="380"/>
      <c r="C109" s="381"/>
      <c r="D109" s="187">
        <v>500000</v>
      </c>
      <c r="E109" s="159">
        <v>0</v>
      </c>
      <c r="F109" s="13">
        <v>0</v>
      </c>
    </row>
    <row r="110" spans="1:9" ht="13.5" customHeight="1" x14ac:dyDescent="0.2">
      <c r="B110" s="14">
        <v>4</v>
      </c>
      <c r="C110" s="23" t="s">
        <v>104</v>
      </c>
      <c r="D110" s="183">
        <f>SUM(D111,D113)</f>
        <v>550000</v>
      </c>
      <c r="E110" s="70">
        <f>SUM(E111,E113)</f>
        <v>148.91</v>
      </c>
      <c r="F110" s="20">
        <f t="shared" ref="F110:F120" si="15">E110/D110*100</f>
        <v>2.7074545454545452E-2</v>
      </c>
    </row>
    <row r="111" spans="1:9" ht="13.5" customHeight="1" x14ac:dyDescent="0.2">
      <c r="B111" s="14">
        <v>45</v>
      </c>
      <c r="C111" s="23" t="s">
        <v>109</v>
      </c>
      <c r="D111" s="188">
        <f>SUM(D112:D112)</f>
        <v>50000</v>
      </c>
      <c r="E111" s="161">
        <f>SUM(E112:E112)</f>
        <v>148.91</v>
      </c>
      <c r="F111" s="20">
        <f t="shared" si="15"/>
        <v>0.29781999999999997</v>
      </c>
    </row>
    <row r="112" spans="1:9" s="24" customFormat="1" ht="13.5" customHeight="1" x14ac:dyDescent="0.2">
      <c r="A112" s="126"/>
      <c r="B112" s="15">
        <v>451</v>
      </c>
      <c r="C112" s="27" t="s">
        <v>110</v>
      </c>
      <c r="D112" s="189">
        <v>50000</v>
      </c>
      <c r="E112" s="217">
        <v>148.91</v>
      </c>
      <c r="F112" s="20">
        <f t="shared" si="15"/>
        <v>0.29781999999999997</v>
      </c>
    </row>
    <row r="113" spans="1:7" s="24" customFormat="1" ht="13.5" customHeight="1" x14ac:dyDescent="0.2">
      <c r="A113" s="126"/>
      <c r="B113" s="14">
        <v>42</v>
      </c>
      <c r="C113" s="23" t="s">
        <v>105</v>
      </c>
      <c r="D113" s="188">
        <f>D114</f>
        <v>500000</v>
      </c>
      <c r="E113" s="161">
        <f>SUM(E114:E114)</f>
        <v>0</v>
      </c>
      <c r="F113" s="20">
        <f t="shared" si="15"/>
        <v>0</v>
      </c>
    </row>
    <row r="114" spans="1:7" ht="13.5" customHeight="1" x14ac:dyDescent="0.2">
      <c r="B114" s="15">
        <v>426</v>
      </c>
      <c r="C114" s="32" t="s">
        <v>244</v>
      </c>
      <c r="D114" s="189">
        <v>500000</v>
      </c>
      <c r="E114" s="217">
        <v>0</v>
      </c>
      <c r="F114" s="20">
        <f t="shared" si="15"/>
        <v>0</v>
      </c>
    </row>
    <row r="115" spans="1:7" ht="18.75" customHeight="1" x14ac:dyDescent="0.2">
      <c r="A115" s="378" t="s">
        <v>290</v>
      </c>
      <c r="B115" s="349"/>
      <c r="C115" s="350"/>
      <c r="D115" s="185">
        <f t="shared" ref="D115:E118" si="16">D116</f>
        <v>35000</v>
      </c>
      <c r="E115" s="110">
        <f t="shared" si="16"/>
        <v>0</v>
      </c>
      <c r="F115" s="117">
        <f t="shared" si="15"/>
        <v>0</v>
      </c>
      <c r="G115" s="21"/>
    </row>
    <row r="116" spans="1:7" ht="13.5" customHeight="1" x14ac:dyDescent="0.2">
      <c r="A116" s="361" t="s">
        <v>100</v>
      </c>
      <c r="B116" s="361"/>
      <c r="C116" s="362"/>
      <c r="D116" s="186">
        <f t="shared" si="16"/>
        <v>35000</v>
      </c>
      <c r="E116" s="157">
        <f t="shared" si="16"/>
        <v>0</v>
      </c>
      <c r="F116" s="12">
        <f t="shared" si="15"/>
        <v>0</v>
      </c>
      <c r="G116" s="21"/>
    </row>
    <row r="117" spans="1:7" ht="13.5" customHeight="1" x14ac:dyDescent="0.2">
      <c r="A117" s="347" t="s">
        <v>221</v>
      </c>
      <c r="B117" s="347"/>
      <c r="C117" s="348"/>
      <c r="D117" s="187">
        <f t="shared" si="16"/>
        <v>35000</v>
      </c>
      <c r="E117" s="159">
        <f t="shared" si="16"/>
        <v>0</v>
      </c>
      <c r="F117" s="13">
        <f t="shared" si="15"/>
        <v>0</v>
      </c>
      <c r="G117" s="21"/>
    </row>
    <row r="118" spans="1:7" ht="13.5" customHeight="1" x14ac:dyDescent="0.2">
      <c r="B118" s="14">
        <v>4</v>
      </c>
      <c r="C118" s="23" t="s">
        <v>104</v>
      </c>
      <c r="D118" s="183">
        <f t="shared" si="16"/>
        <v>35000</v>
      </c>
      <c r="E118" s="70">
        <f t="shared" si="16"/>
        <v>0</v>
      </c>
      <c r="F118" s="20">
        <f t="shared" si="15"/>
        <v>0</v>
      </c>
      <c r="G118" s="21"/>
    </row>
    <row r="119" spans="1:7" ht="13.5" customHeight="1" x14ac:dyDescent="0.2">
      <c r="B119" s="14">
        <v>42</v>
      </c>
      <c r="C119" s="23" t="s">
        <v>105</v>
      </c>
      <c r="D119" s="188">
        <f>SUM(D120:D120)</f>
        <v>35000</v>
      </c>
      <c r="E119" s="161">
        <f>SUM(E120:E120)</f>
        <v>0</v>
      </c>
      <c r="F119" s="20">
        <f t="shared" si="15"/>
        <v>0</v>
      </c>
      <c r="G119" s="21"/>
    </row>
    <row r="120" spans="1:7" ht="13.5" customHeight="1" x14ac:dyDescent="0.2">
      <c r="B120" s="15">
        <v>421</v>
      </c>
      <c r="C120" s="27" t="s">
        <v>111</v>
      </c>
      <c r="D120" s="189">
        <v>35000</v>
      </c>
      <c r="E120" s="217">
        <v>0</v>
      </c>
      <c r="F120" s="20">
        <f t="shared" si="15"/>
        <v>0</v>
      </c>
      <c r="G120" s="21"/>
    </row>
    <row r="121" spans="1:7" s="69" customFormat="1" ht="19.5" customHeight="1" x14ac:dyDescent="0.2">
      <c r="A121" s="367" t="s">
        <v>227</v>
      </c>
      <c r="B121" s="367"/>
      <c r="C121" s="368"/>
      <c r="D121" s="194">
        <f>SUM(D122,D186,D224)</f>
        <v>5160092</v>
      </c>
      <c r="E121" s="87">
        <f>SUM(E122,E186,E224)</f>
        <v>809985.84000000008</v>
      </c>
      <c r="F121" s="68"/>
      <c r="G121" s="72"/>
    </row>
    <row r="122" spans="1:7" ht="21" customHeight="1" x14ac:dyDescent="0.2">
      <c r="A122" s="357" t="s">
        <v>113</v>
      </c>
      <c r="B122" s="357"/>
      <c r="C122" s="358"/>
      <c r="D122" s="184">
        <f>SUM(D123,D132,D139,D160,D167,D174,D180)</f>
        <v>409000</v>
      </c>
      <c r="E122" s="109">
        <f>SUM(E123,E132,E139,E160,E167,E174,E180)</f>
        <v>119178.53000000001</v>
      </c>
      <c r="F122" s="81">
        <f>E122/D122*100</f>
        <v>29.139004889975556</v>
      </c>
      <c r="G122" s="163"/>
    </row>
    <row r="123" spans="1:7" ht="15.75" customHeight="1" x14ac:dyDescent="0.2">
      <c r="A123" s="349" t="s">
        <v>114</v>
      </c>
      <c r="B123" s="349"/>
      <c r="C123" s="350"/>
      <c r="D123" s="185">
        <f>D128</f>
        <v>170000</v>
      </c>
      <c r="E123" s="155">
        <f>E128</f>
        <v>73099.91</v>
      </c>
      <c r="F123" s="11">
        <f>E123/D123*100</f>
        <v>42.99994705882353</v>
      </c>
      <c r="G123" s="163"/>
    </row>
    <row r="124" spans="1:7" ht="13.5" customHeight="1" x14ac:dyDescent="0.2">
      <c r="A124" s="361" t="s">
        <v>112</v>
      </c>
      <c r="B124" s="361"/>
      <c r="C124" s="362"/>
      <c r="D124" s="186">
        <f>D128</f>
        <v>170000</v>
      </c>
      <c r="E124" s="157">
        <f>E128</f>
        <v>73099.91</v>
      </c>
      <c r="F124" s="12">
        <f>E124/D124*100</f>
        <v>42.99994705882353</v>
      </c>
      <c r="G124" s="163"/>
    </row>
    <row r="125" spans="1:7" ht="13.5" customHeight="1" x14ac:dyDescent="0.2">
      <c r="A125" s="347" t="s">
        <v>221</v>
      </c>
      <c r="B125" s="347"/>
      <c r="C125" s="348"/>
      <c r="D125" s="187">
        <v>0</v>
      </c>
      <c r="E125" s="159">
        <v>0</v>
      </c>
      <c r="F125" s="13">
        <v>0</v>
      </c>
      <c r="G125" s="163"/>
    </row>
    <row r="126" spans="1:7" s="148" customFormat="1" ht="13.5" customHeight="1" x14ac:dyDescent="0.2">
      <c r="A126" s="373" t="s">
        <v>279</v>
      </c>
      <c r="B126" s="374"/>
      <c r="C126" s="375"/>
      <c r="D126" s="187">
        <v>60000</v>
      </c>
      <c r="E126" s="159">
        <v>0</v>
      </c>
      <c r="F126" s="13">
        <v>0</v>
      </c>
      <c r="G126" s="163"/>
    </row>
    <row r="127" spans="1:7" s="64" customFormat="1" ht="13.5" customHeight="1" x14ac:dyDescent="0.2">
      <c r="A127" s="392" t="s">
        <v>228</v>
      </c>
      <c r="B127" s="392"/>
      <c r="C127" s="400"/>
      <c r="D127" s="187">
        <v>110000</v>
      </c>
      <c r="E127" s="159">
        <v>15775.91</v>
      </c>
      <c r="F127" s="13">
        <v>0</v>
      </c>
      <c r="G127" s="163"/>
    </row>
    <row r="128" spans="1:7" ht="13.5" customHeight="1" x14ac:dyDescent="0.2">
      <c r="B128" s="14">
        <v>3</v>
      </c>
      <c r="C128" s="23" t="s">
        <v>77</v>
      </c>
      <c r="D128" s="183">
        <f t="shared" ref="D128:E128" si="17">D129</f>
        <v>170000</v>
      </c>
      <c r="E128" s="70">
        <f t="shared" si="17"/>
        <v>73099.91</v>
      </c>
      <c r="F128" s="20">
        <f t="shared" ref="F128:F137" si="18">E128/D128*100</f>
        <v>42.99994705882353</v>
      </c>
      <c r="G128" s="163"/>
    </row>
    <row r="129" spans="1:7" ht="13.5" customHeight="1" x14ac:dyDescent="0.2">
      <c r="B129" s="14">
        <v>32</v>
      </c>
      <c r="C129" s="23" t="s">
        <v>78</v>
      </c>
      <c r="D129" s="188">
        <f>SUM(D130,D131)</f>
        <v>170000</v>
      </c>
      <c r="E129" s="161">
        <f>SUM(E130,E131)</f>
        <v>73099.91</v>
      </c>
      <c r="F129" s="20">
        <f t="shared" si="18"/>
        <v>42.99994705882353</v>
      </c>
      <c r="G129" s="163"/>
    </row>
    <row r="130" spans="1:7" ht="13.5" customHeight="1" x14ac:dyDescent="0.2">
      <c r="B130" s="15">
        <v>323</v>
      </c>
      <c r="C130" s="27" t="s">
        <v>94</v>
      </c>
      <c r="D130" s="189">
        <v>150000</v>
      </c>
      <c r="E130" s="217">
        <v>60573.84</v>
      </c>
      <c r="F130" s="20">
        <f t="shared" si="18"/>
        <v>40.382559999999998</v>
      </c>
      <c r="G130" s="163"/>
    </row>
    <row r="131" spans="1:7" s="123" customFormat="1" ht="13.5" customHeight="1" x14ac:dyDescent="0.2">
      <c r="A131" s="126"/>
      <c r="B131" s="66">
        <v>322</v>
      </c>
      <c r="C131" s="124" t="s">
        <v>93</v>
      </c>
      <c r="D131" s="189">
        <v>20000</v>
      </c>
      <c r="E131" s="217">
        <v>12526.07</v>
      </c>
      <c r="F131" s="20">
        <f t="shared" si="18"/>
        <v>62.63035</v>
      </c>
      <c r="G131" s="163"/>
    </row>
    <row r="132" spans="1:7" ht="16.5" customHeight="1" x14ac:dyDescent="0.2">
      <c r="A132" s="349" t="s">
        <v>115</v>
      </c>
      <c r="B132" s="349"/>
      <c r="C132" s="350"/>
      <c r="D132" s="185">
        <f t="shared" ref="D132:E135" si="19">D133</f>
        <v>10000</v>
      </c>
      <c r="E132" s="155">
        <f t="shared" si="19"/>
        <v>0</v>
      </c>
      <c r="F132" s="11">
        <f t="shared" si="18"/>
        <v>0</v>
      </c>
      <c r="G132" s="163"/>
    </row>
    <row r="133" spans="1:7" s="169" customFormat="1" ht="16.5" customHeight="1" x14ac:dyDescent="0.2">
      <c r="A133" s="401" t="s">
        <v>100</v>
      </c>
      <c r="B133" s="401"/>
      <c r="C133" s="402"/>
      <c r="D133" s="186">
        <f t="shared" si="19"/>
        <v>10000</v>
      </c>
      <c r="E133" s="111">
        <f t="shared" si="19"/>
        <v>0</v>
      </c>
      <c r="F133" s="167">
        <f t="shared" si="18"/>
        <v>0</v>
      </c>
      <c r="G133" s="168"/>
    </row>
    <row r="134" spans="1:7" ht="13.5" customHeight="1" x14ac:dyDescent="0.2">
      <c r="A134" s="347" t="s">
        <v>221</v>
      </c>
      <c r="B134" s="347"/>
      <c r="C134" s="348"/>
      <c r="D134" s="187">
        <f t="shared" si="19"/>
        <v>10000</v>
      </c>
      <c r="E134" s="159">
        <f t="shared" si="19"/>
        <v>0</v>
      </c>
      <c r="F134" s="13">
        <f t="shared" si="18"/>
        <v>0</v>
      </c>
      <c r="G134" s="163"/>
    </row>
    <row r="135" spans="1:7" ht="13.5" customHeight="1" x14ac:dyDescent="0.2">
      <c r="B135" s="14">
        <v>3</v>
      </c>
      <c r="C135" s="23" t="s">
        <v>77</v>
      </c>
      <c r="D135" s="183">
        <f t="shared" si="19"/>
        <v>10000</v>
      </c>
      <c r="E135" s="70">
        <f t="shared" si="19"/>
        <v>0</v>
      </c>
      <c r="F135" s="20">
        <f t="shared" si="18"/>
        <v>0</v>
      </c>
      <c r="G135" s="163"/>
    </row>
    <row r="136" spans="1:7" ht="13.5" customHeight="1" x14ac:dyDescent="0.2">
      <c r="B136" s="14">
        <v>32</v>
      </c>
      <c r="C136" s="23" t="s">
        <v>78</v>
      </c>
      <c r="D136" s="188">
        <f>SUM(D137,D138)</f>
        <v>10000</v>
      </c>
      <c r="E136" s="161">
        <f>SUM(E137,E138)</f>
        <v>0</v>
      </c>
      <c r="F136" s="20">
        <f t="shared" si="18"/>
        <v>0</v>
      </c>
      <c r="G136" s="163"/>
    </row>
    <row r="137" spans="1:7" ht="13.5" customHeight="1" x14ac:dyDescent="0.2">
      <c r="B137" s="15">
        <v>323</v>
      </c>
      <c r="C137" s="27" t="s">
        <v>94</v>
      </c>
      <c r="D137" s="189">
        <v>10000</v>
      </c>
      <c r="E137" s="217">
        <v>0</v>
      </c>
      <c r="F137" s="20">
        <f t="shared" si="18"/>
        <v>0</v>
      </c>
      <c r="G137" s="163"/>
    </row>
    <row r="138" spans="1:7" s="123" customFormat="1" ht="13.5" customHeight="1" x14ac:dyDescent="0.2">
      <c r="A138" s="126"/>
      <c r="B138" s="66">
        <v>322</v>
      </c>
      <c r="C138" s="124" t="s">
        <v>93</v>
      </c>
      <c r="D138" s="189">
        <v>0</v>
      </c>
      <c r="E138" s="217">
        <v>0</v>
      </c>
      <c r="F138" s="20">
        <v>0</v>
      </c>
      <c r="G138" s="163"/>
    </row>
    <row r="139" spans="1:7" ht="13.5" customHeight="1" x14ac:dyDescent="0.2">
      <c r="A139" s="378" t="s">
        <v>254</v>
      </c>
      <c r="B139" s="378"/>
      <c r="C139" s="379"/>
      <c r="D139" s="185">
        <f>D140</f>
        <v>58000</v>
      </c>
      <c r="E139" s="155">
        <f>E140</f>
        <v>15548.02</v>
      </c>
      <c r="F139" s="11">
        <f>E139/D139*100</f>
        <v>26.806931034482762</v>
      </c>
      <c r="G139" s="163"/>
    </row>
    <row r="140" spans="1:7" ht="13.5" customHeight="1" x14ac:dyDescent="0.2">
      <c r="A140" s="389" t="s">
        <v>112</v>
      </c>
      <c r="B140" s="361"/>
      <c r="C140" s="362"/>
      <c r="D140" s="186">
        <f>D144</f>
        <v>58000</v>
      </c>
      <c r="E140" s="157">
        <f>E144</f>
        <v>15548.02</v>
      </c>
      <c r="F140" s="12">
        <f>E140/D140*100</f>
        <v>26.806931034482762</v>
      </c>
      <c r="G140" s="163"/>
    </row>
    <row r="141" spans="1:7" ht="13.5" customHeight="1" x14ac:dyDescent="0.2">
      <c r="A141" s="374" t="s">
        <v>257</v>
      </c>
      <c r="B141" s="405"/>
      <c r="C141" s="406"/>
      <c r="D141" s="187">
        <v>0</v>
      </c>
      <c r="E141" s="159">
        <v>0</v>
      </c>
      <c r="F141" s="13">
        <v>0</v>
      </c>
      <c r="G141" s="163"/>
    </row>
    <row r="142" spans="1:7" ht="13.5" customHeight="1" x14ac:dyDescent="0.2">
      <c r="A142" s="347" t="s">
        <v>221</v>
      </c>
      <c r="B142" s="347"/>
      <c r="C142" s="348"/>
      <c r="D142" s="187">
        <v>58000</v>
      </c>
      <c r="E142" s="159">
        <v>11845.22</v>
      </c>
      <c r="F142" s="13">
        <f>E142/D142*100</f>
        <v>20.422793103448274</v>
      </c>
      <c r="G142" s="163"/>
    </row>
    <row r="143" spans="1:7" s="137" customFormat="1" ht="13.5" customHeight="1" x14ac:dyDescent="0.2">
      <c r="A143" s="429" t="s">
        <v>273</v>
      </c>
      <c r="B143" s="347"/>
      <c r="C143" s="348"/>
      <c r="D143" s="187">
        <v>0</v>
      </c>
      <c r="E143" s="159">
        <v>0</v>
      </c>
      <c r="F143" s="13">
        <v>0</v>
      </c>
      <c r="G143" s="163"/>
    </row>
    <row r="144" spans="1:7" ht="13.5" customHeight="1" x14ac:dyDescent="0.2">
      <c r="B144" s="14">
        <v>3</v>
      </c>
      <c r="C144" s="23" t="s">
        <v>77</v>
      </c>
      <c r="D144" s="192">
        <f>D145</f>
        <v>58000</v>
      </c>
      <c r="E144" s="73">
        <f>E145</f>
        <v>15548.02</v>
      </c>
      <c r="F144" s="20">
        <f>E144/D144*100</f>
        <v>26.806931034482762</v>
      </c>
      <c r="G144" s="163"/>
    </row>
    <row r="145" spans="1:7" ht="13.5" customHeight="1" x14ac:dyDescent="0.2">
      <c r="B145" s="14">
        <v>32</v>
      </c>
      <c r="C145" s="23" t="s">
        <v>78</v>
      </c>
      <c r="D145" s="192">
        <f>SUM(D146,D147)</f>
        <v>58000</v>
      </c>
      <c r="E145" s="73">
        <f>SUM(E146,E147)</f>
        <v>15548.02</v>
      </c>
      <c r="F145" s="20">
        <f>E145/D145*100</f>
        <v>26.806931034482762</v>
      </c>
      <c r="G145" s="163"/>
    </row>
    <row r="146" spans="1:7" ht="13.5" customHeight="1" x14ac:dyDescent="0.2">
      <c r="B146" s="15">
        <v>322</v>
      </c>
      <c r="C146" s="27" t="s">
        <v>93</v>
      </c>
      <c r="D146" s="189">
        <v>50000</v>
      </c>
      <c r="E146" s="217">
        <v>15548.02</v>
      </c>
      <c r="F146" s="20">
        <f>E146/D146*100</f>
        <v>31.096040000000002</v>
      </c>
      <c r="G146" s="163"/>
    </row>
    <row r="147" spans="1:7" s="22" customFormat="1" ht="13.5" customHeight="1" x14ac:dyDescent="0.2">
      <c r="A147" s="126"/>
      <c r="B147" s="15">
        <v>323</v>
      </c>
      <c r="C147" s="27" t="s">
        <v>94</v>
      </c>
      <c r="D147" s="189">
        <v>8000</v>
      </c>
      <c r="E147" s="217">
        <v>0</v>
      </c>
      <c r="F147" s="20">
        <f>E147/D147*100</f>
        <v>0</v>
      </c>
      <c r="G147" s="163"/>
    </row>
    <row r="148" spans="1:7" s="137" customFormat="1" ht="13.5" customHeight="1" x14ac:dyDescent="0.2">
      <c r="A148" s="378" t="s">
        <v>277</v>
      </c>
      <c r="B148" s="378"/>
      <c r="C148" s="379"/>
      <c r="D148" s="185">
        <f t="shared" ref="D148:E152" si="20">D149</f>
        <v>0</v>
      </c>
      <c r="E148" s="155">
        <f t="shared" si="20"/>
        <v>0</v>
      </c>
      <c r="F148" s="11">
        <v>0</v>
      </c>
      <c r="G148" s="163"/>
    </row>
    <row r="149" spans="1:7" s="137" customFormat="1" ht="13.5" customHeight="1" x14ac:dyDescent="0.2">
      <c r="A149" s="389" t="s">
        <v>76</v>
      </c>
      <c r="B149" s="361"/>
      <c r="C149" s="362"/>
      <c r="D149" s="186">
        <f t="shared" si="20"/>
        <v>0</v>
      </c>
      <c r="E149" s="157">
        <f t="shared" si="20"/>
        <v>0</v>
      </c>
      <c r="F149" s="12">
        <v>0</v>
      </c>
      <c r="G149" s="163"/>
    </row>
    <row r="150" spans="1:7" s="137" customFormat="1" ht="13.5" customHeight="1" x14ac:dyDescent="0.2">
      <c r="A150" s="347" t="s">
        <v>221</v>
      </c>
      <c r="B150" s="347"/>
      <c r="C150" s="348"/>
      <c r="D150" s="187">
        <f t="shared" si="20"/>
        <v>0</v>
      </c>
      <c r="E150" s="159">
        <f t="shared" si="20"/>
        <v>0</v>
      </c>
      <c r="F150" s="13">
        <v>0</v>
      </c>
      <c r="G150" s="163"/>
    </row>
    <row r="151" spans="1:7" s="137" customFormat="1" ht="13.5" customHeight="1" x14ac:dyDescent="0.2">
      <c r="B151" s="14">
        <v>3</v>
      </c>
      <c r="C151" s="138" t="s">
        <v>77</v>
      </c>
      <c r="D151" s="192">
        <f t="shared" si="20"/>
        <v>0</v>
      </c>
      <c r="E151" s="73">
        <f t="shared" si="20"/>
        <v>0</v>
      </c>
      <c r="F151" s="20">
        <v>0</v>
      </c>
      <c r="G151" s="163"/>
    </row>
    <row r="152" spans="1:7" s="137" customFormat="1" ht="13.5" customHeight="1" x14ac:dyDescent="0.2">
      <c r="B152" s="14">
        <v>36</v>
      </c>
      <c r="C152" s="138" t="s">
        <v>121</v>
      </c>
      <c r="D152" s="192">
        <f t="shared" si="20"/>
        <v>0</v>
      </c>
      <c r="E152" s="73">
        <f t="shared" si="20"/>
        <v>0</v>
      </c>
      <c r="F152" s="20">
        <v>0</v>
      </c>
      <c r="G152" s="163"/>
    </row>
    <row r="153" spans="1:7" s="137" customFormat="1" ht="13.5" customHeight="1" x14ac:dyDescent="0.2">
      <c r="B153" s="15">
        <v>363</v>
      </c>
      <c r="C153" s="139" t="s">
        <v>122</v>
      </c>
      <c r="D153" s="189">
        <v>0</v>
      </c>
      <c r="E153" s="217">
        <v>0</v>
      </c>
      <c r="F153" s="20">
        <v>0</v>
      </c>
      <c r="G153" s="163"/>
    </row>
    <row r="154" spans="1:7" s="137" customFormat="1" ht="13.5" customHeight="1" x14ac:dyDescent="0.2">
      <c r="A154" s="407" t="s">
        <v>278</v>
      </c>
      <c r="B154" s="408"/>
      <c r="C154" s="409"/>
      <c r="D154" s="195">
        <f t="shared" ref="D154:E157" si="21">D155</f>
        <v>0</v>
      </c>
      <c r="E154" s="155">
        <f t="shared" si="21"/>
        <v>0</v>
      </c>
      <c r="F154" s="11">
        <v>0</v>
      </c>
      <c r="G154" s="163"/>
    </row>
    <row r="155" spans="1:7" s="137" customFormat="1" ht="13.5" customHeight="1" x14ac:dyDescent="0.2">
      <c r="A155" s="389" t="s">
        <v>112</v>
      </c>
      <c r="B155" s="361"/>
      <c r="C155" s="362"/>
      <c r="D155" s="196">
        <f t="shared" si="21"/>
        <v>0</v>
      </c>
      <c r="E155" s="157">
        <f t="shared" si="21"/>
        <v>0</v>
      </c>
      <c r="F155" s="12">
        <v>0</v>
      </c>
      <c r="G155" s="163"/>
    </row>
    <row r="156" spans="1:7" s="137" customFormat="1" ht="13.5" customHeight="1" x14ac:dyDescent="0.2">
      <c r="A156" s="347" t="s">
        <v>221</v>
      </c>
      <c r="B156" s="347"/>
      <c r="C156" s="348"/>
      <c r="D156" s="197">
        <f t="shared" si="21"/>
        <v>0</v>
      </c>
      <c r="E156" s="159">
        <f t="shared" si="21"/>
        <v>0</v>
      </c>
      <c r="F156" s="13">
        <v>0</v>
      </c>
      <c r="G156" s="163"/>
    </row>
    <row r="157" spans="1:7" s="137" customFormat="1" ht="13.5" customHeight="1" x14ac:dyDescent="0.2">
      <c r="B157" s="14">
        <v>3</v>
      </c>
      <c r="C157" s="138" t="s">
        <v>77</v>
      </c>
      <c r="D157" s="198">
        <f t="shared" si="21"/>
        <v>0</v>
      </c>
      <c r="E157" s="70">
        <f t="shared" si="21"/>
        <v>0</v>
      </c>
      <c r="F157" s="20">
        <v>0</v>
      </c>
      <c r="G157" s="163"/>
    </row>
    <row r="158" spans="1:7" s="137" customFormat="1" ht="13.5" customHeight="1" x14ac:dyDescent="0.2">
      <c r="B158" s="14">
        <v>32</v>
      </c>
      <c r="C158" s="138" t="s">
        <v>78</v>
      </c>
      <c r="D158" s="41">
        <f>D159</f>
        <v>0</v>
      </c>
      <c r="E158" s="161">
        <f>E159</f>
        <v>0</v>
      </c>
      <c r="F158" s="20">
        <v>0</v>
      </c>
      <c r="G158" s="163"/>
    </row>
    <row r="159" spans="1:7" s="137" customFormat="1" ht="13.5" customHeight="1" x14ac:dyDescent="0.2">
      <c r="B159" s="15">
        <v>323</v>
      </c>
      <c r="C159" s="139" t="s">
        <v>94</v>
      </c>
      <c r="D159" s="189">
        <v>0</v>
      </c>
      <c r="E159" s="217">
        <v>0</v>
      </c>
      <c r="F159" s="20">
        <v>0</v>
      </c>
      <c r="G159" s="163"/>
    </row>
    <row r="160" spans="1:7" s="22" customFormat="1" ht="13.5" customHeight="1" x14ac:dyDescent="0.2">
      <c r="A160" s="349" t="s">
        <v>116</v>
      </c>
      <c r="B160" s="349"/>
      <c r="C160" s="350"/>
      <c r="D160" s="195">
        <f>D163</f>
        <v>40000</v>
      </c>
      <c r="E160" s="155">
        <f>E163</f>
        <v>1278.72</v>
      </c>
      <c r="F160" s="156"/>
    </row>
    <row r="161" spans="1:6" s="22" customFormat="1" ht="13.5" customHeight="1" x14ac:dyDescent="0.2">
      <c r="A161" s="389" t="s">
        <v>112</v>
      </c>
      <c r="B161" s="361"/>
      <c r="C161" s="362"/>
      <c r="D161" s="196">
        <f t="shared" ref="D161:E163" si="22">D162</f>
        <v>40000</v>
      </c>
      <c r="E161" s="157">
        <f t="shared" si="22"/>
        <v>1278.72</v>
      </c>
      <c r="F161" s="158"/>
    </row>
    <row r="162" spans="1:6" s="22" customFormat="1" ht="13.5" customHeight="1" x14ac:dyDescent="0.2">
      <c r="A162" s="347" t="s">
        <v>221</v>
      </c>
      <c r="B162" s="347"/>
      <c r="C162" s="348"/>
      <c r="D162" s="197">
        <f t="shared" si="22"/>
        <v>40000</v>
      </c>
      <c r="E162" s="159">
        <f t="shared" si="22"/>
        <v>1278.72</v>
      </c>
      <c r="F162" s="160"/>
    </row>
    <row r="163" spans="1:6" s="22" customFormat="1" ht="13.5" customHeight="1" x14ac:dyDescent="0.2">
      <c r="A163" s="137"/>
      <c r="B163" s="14">
        <v>3</v>
      </c>
      <c r="C163" s="138" t="s">
        <v>77</v>
      </c>
      <c r="D163" s="198">
        <f t="shared" si="22"/>
        <v>40000</v>
      </c>
      <c r="E163" s="70">
        <f t="shared" si="22"/>
        <v>1278.72</v>
      </c>
      <c r="F163" s="68">
        <f>E163/D163*100</f>
        <v>3.1968000000000005</v>
      </c>
    </row>
    <row r="164" spans="1:6" s="22" customFormat="1" ht="13.5" customHeight="1" x14ac:dyDescent="0.2">
      <c r="A164" s="137"/>
      <c r="B164" s="14">
        <v>32</v>
      </c>
      <c r="C164" s="138" t="s">
        <v>78</v>
      </c>
      <c r="D164" s="41">
        <f>SUM(D165,D166)</f>
        <v>40000</v>
      </c>
      <c r="E164" s="161">
        <f>SUM(E165,E166)</f>
        <v>1278.72</v>
      </c>
      <c r="F164" s="68">
        <f>E164/D164*100</f>
        <v>3.1968000000000005</v>
      </c>
    </row>
    <row r="165" spans="1:6" ht="13.5" customHeight="1" x14ac:dyDescent="0.2">
      <c r="A165" s="137"/>
      <c r="B165" s="15">
        <v>323</v>
      </c>
      <c r="C165" s="139" t="s">
        <v>94</v>
      </c>
      <c r="D165" s="199">
        <v>25000</v>
      </c>
      <c r="E165" s="141">
        <v>1032.82</v>
      </c>
      <c r="F165" s="20">
        <f>E165/D165*100</f>
        <v>4.1312799999999994</v>
      </c>
    </row>
    <row r="166" spans="1:6" s="137" customFormat="1" ht="13.5" customHeight="1" x14ac:dyDescent="0.2">
      <c r="B166" s="66">
        <v>322</v>
      </c>
      <c r="C166" s="139" t="s">
        <v>93</v>
      </c>
      <c r="D166" s="199">
        <v>15000</v>
      </c>
      <c r="E166" s="141">
        <v>245.9</v>
      </c>
      <c r="F166" s="20">
        <f>E166/D166*100</f>
        <v>1.6393333333333333</v>
      </c>
    </row>
    <row r="167" spans="1:6" ht="16.5" customHeight="1" x14ac:dyDescent="0.2">
      <c r="A167" s="411" t="s">
        <v>302</v>
      </c>
      <c r="B167" s="398"/>
      <c r="C167" s="399"/>
      <c r="D167" s="185">
        <f t="shared" ref="D167:E168" si="23">D168</f>
        <v>90000</v>
      </c>
      <c r="E167" s="110">
        <f t="shared" si="23"/>
        <v>19398.75</v>
      </c>
      <c r="F167" s="117">
        <v>0</v>
      </c>
    </row>
    <row r="168" spans="1:6" ht="13.5" customHeight="1" x14ac:dyDescent="0.2">
      <c r="A168" s="410" t="s">
        <v>274</v>
      </c>
      <c r="B168" s="361"/>
      <c r="C168" s="362"/>
      <c r="D168" s="186">
        <f t="shared" si="23"/>
        <v>90000</v>
      </c>
      <c r="E168" s="157">
        <f t="shared" si="23"/>
        <v>19398.75</v>
      </c>
      <c r="F168" s="12">
        <v>0</v>
      </c>
    </row>
    <row r="169" spans="1:6" ht="13.5" customHeight="1" x14ac:dyDescent="0.2">
      <c r="A169" s="376" t="s">
        <v>222</v>
      </c>
      <c r="B169" s="376"/>
      <c r="C169" s="377"/>
      <c r="D169" s="187">
        <f t="shared" ref="D169:E170" si="24">D170</f>
        <v>90000</v>
      </c>
      <c r="E169" s="159">
        <f t="shared" si="24"/>
        <v>19398.75</v>
      </c>
      <c r="F169" s="13"/>
    </row>
    <row r="170" spans="1:6" ht="13.5" customHeight="1" x14ac:dyDescent="0.2">
      <c r="B170" s="14">
        <v>3</v>
      </c>
      <c r="C170" s="23" t="s">
        <v>77</v>
      </c>
      <c r="D170" s="192">
        <f t="shared" si="24"/>
        <v>90000</v>
      </c>
      <c r="E170" s="73">
        <f t="shared" si="24"/>
        <v>19398.75</v>
      </c>
      <c r="F170" s="20">
        <v>0</v>
      </c>
    </row>
    <row r="171" spans="1:6" ht="13.5" customHeight="1" x14ac:dyDescent="0.2">
      <c r="B171" s="14">
        <v>32</v>
      </c>
      <c r="C171" s="23" t="s">
        <v>78</v>
      </c>
      <c r="D171" s="41">
        <f>SUM(D172,D173)</f>
        <v>90000</v>
      </c>
      <c r="E171" s="161">
        <f>SUM(E172,E173)</f>
        <v>19398.75</v>
      </c>
      <c r="F171" s="20">
        <v>0</v>
      </c>
    </row>
    <row r="172" spans="1:6" ht="13.5" customHeight="1" x14ac:dyDescent="0.2">
      <c r="B172" s="15">
        <v>322</v>
      </c>
      <c r="C172" s="32" t="s">
        <v>219</v>
      </c>
      <c r="D172" s="189">
        <v>0</v>
      </c>
      <c r="E172" s="217">
        <v>0</v>
      </c>
      <c r="F172" s="20">
        <v>0</v>
      </c>
    </row>
    <row r="173" spans="1:6" ht="13.5" customHeight="1" x14ac:dyDescent="0.2">
      <c r="B173" s="15">
        <v>323</v>
      </c>
      <c r="C173" s="32" t="s">
        <v>275</v>
      </c>
      <c r="D173" s="189">
        <v>90000</v>
      </c>
      <c r="E173" s="217">
        <v>19398.75</v>
      </c>
      <c r="F173" s="20">
        <v>0</v>
      </c>
    </row>
    <row r="174" spans="1:6" ht="13.5" customHeight="1" x14ac:dyDescent="0.2">
      <c r="A174" s="407" t="s">
        <v>303</v>
      </c>
      <c r="B174" s="408"/>
      <c r="C174" s="409"/>
      <c r="D174" s="185">
        <f t="shared" ref="D174:E177" si="25">D175</f>
        <v>16000</v>
      </c>
      <c r="E174" s="155">
        <f t="shared" si="25"/>
        <v>9853.1299999999992</v>
      </c>
      <c r="F174" s="11">
        <f t="shared" ref="F174:F189" si="26">E174/D174*100</f>
        <v>61.582062499999992</v>
      </c>
    </row>
    <row r="175" spans="1:6" ht="13.5" customHeight="1" x14ac:dyDescent="0.2">
      <c r="A175" s="410" t="s">
        <v>274</v>
      </c>
      <c r="B175" s="361"/>
      <c r="C175" s="362"/>
      <c r="D175" s="186">
        <f t="shared" si="25"/>
        <v>16000</v>
      </c>
      <c r="E175" s="157">
        <f t="shared" si="25"/>
        <v>9853.1299999999992</v>
      </c>
      <c r="F175" s="12">
        <f t="shared" si="26"/>
        <v>61.582062499999992</v>
      </c>
    </row>
    <row r="176" spans="1:6" ht="13.5" customHeight="1" x14ac:dyDescent="0.2">
      <c r="A176" s="347" t="s">
        <v>221</v>
      </c>
      <c r="B176" s="347"/>
      <c r="C176" s="348"/>
      <c r="D176" s="187">
        <f t="shared" si="25"/>
        <v>16000</v>
      </c>
      <c r="E176" s="159">
        <f t="shared" si="25"/>
        <v>9853.1299999999992</v>
      </c>
      <c r="F176" s="13">
        <f t="shared" si="26"/>
        <v>61.582062499999992</v>
      </c>
    </row>
    <row r="177" spans="1:8" ht="13.5" customHeight="1" x14ac:dyDescent="0.2">
      <c r="B177" s="14">
        <v>3</v>
      </c>
      <c r="C177" s="23" t="s">
        <v>77</v>
      </c>
      <c r="D177" s="183">
        <f t="shared" si="25"/>
        <v>16000</v>
      </c>
      <c r="E177" s="70">
        <f t="shared" si="25"/>
        <v>9853.1299999999992</v>
      </c>
      <c r="F177" s="20">
        <f t="shared" si="26"/>
        <v>61.582062499999992</v>
      </c>
    </row>
    <row r="178" spans="1:8" ht="13.5" customHeight="1" x14ac:dyDescent="0.2">
      <c r="B178" s="14">
        <v>32</v>
      </c>
      <c r="C178" s="23" t="s">
        <v>78</v>
      </c>
      <c r="D178" s="188">
        <f>D179</f>
        <v>16000</v>
      </c>
      <c r="E178" s="161">
        <f>E179</f>
        <v>9853.1299999999992</v>
      </c>
      <c r="F178" s="20">
        <f t="shared" si="26"/>
        <v>61.582062499999992</v>
      </c>
    </row>
    <row r="179" spans="1:8" ht="13.5" customHeight="1" x14ac:dyDescent="0.2">
      <c r="B179" s="15">
        <v>323</v>
      </c>
      <c r="C179" s="27" t="s">
        <v>94</v>
      </c>
      <c r="D179" s="189">
        <v>16000</v>
      </c>
      <c r="E179" s="217">
        <v>9853.1299999999992</v>
      </c>
      <c r="F179" s="20">
        <f t="shared" si="26"/>
        <v>61.582062499999992</v>
      </c>
    </row>
    <row r="180" spans="1:8" s="137" customFormat="1" ht="13.5" customHeight="1" x14ac:dyDescent="0.2">
      <c r="A180" s="407" t="s">
        <v>304</v>
      </c>
      <c r="B180" s="408"/>
      <c r="C180" s="409"/>
      <c r="D180" s="185">
        <f t="shared" ref="D180:E183" si="27">D181</f>
        <v>25000</v>
      </c>
      <c r="E180" s="155">
        <f t="shared" si="27"/>
        <v>0</v>
      </c>
      <c r="F180" s="11">
        <f t="shared" si="26"/>
        <v>0</v>
      </c>
    </row>
    <row r="181" spans="1:8" s="137" customFormat="1" ht="13.5" customHeight="1" x14ac:dyDescent="0.2">
      <c r="A181" s="410" t="s">
        <v>276</v>
      </c>
      <c r="B181" s="361"/>
      <c r="C181" s="362"/>
      <c r="D181" s="186">
        <f t="shared" si="27"/>
        <v>25000</v>
      </c>
      <c r="E181" s="157">
        <f t="shared" si="27"/>
        <v>0</v>
      </c>
      <c r="F181" s="12">
        <f t="shared" si="26"/>
        <v>0</v>
      </c>
    </row>
    <row r="182" spans="1:8" s="137" customFormat="1" ht="13.5" customHeight="1" x14ac:dyDescent="0.2">
      <c r="A182" s="347" t="s">
        <v>221</v>
      </c>
      <c r="B182" s="347"/>
      <c r="C182" s="348"/>
      <c r="D182" s="187">
        <f t="shared" si="27"/>
        <v>25000</v>
      </c>
      <c r="E182" s="159">
        <f t="shared" si="27"/>
        <v>0</v>
      </c>
      <c r="F182" s="13">
        <f t="shared" si="26"/>
        <v>0</v>
      </c>
    </row>
    <row r="183" spans="1:8" s="137" customFormat="1" ht="13.5" customHeight="1" x14ac:dyDescent="0.2">
      <c r="B183" s="14">
        <v>3</v>
      </c>
      <c r="C183" s="138" t="s">
        <v>77</v>
      </c>
      <c r="D183" s="183">
        <f t="shared" si="27"/>
        <v>25000</v>
      </c>
      <c r="E183" s="70">
        <f t="shared" si="27"/>
        <v>0</v>
      </c>
      <c r="F183" s="20">
        <f t="shared" si="26"/>
        <v>0</v>
      </c>
    </row>
    <row r="184" spans="1:8" s="137" customFormat="1" ht="13.5" customHeight="1" x14ac:dyDescent="0.2">
      <c r="B184" s="14">
        <v>32</v>
      </c>
      <c r="C184" s="138" t="s">
        <v>78</v>
      </c>
      <c r="D184" s="188">
        <f>D185</f>
        <v>25000</v>
      </c>
      <c r="E184" s="161">
        <f>E185</f>
        <v>0</v>
      </c>
      <c r="F184" s="20">
        <f t="shared" si="26"/>
        <v>0</v>
      </c>
    </row>
    <row r="185" spans="1:8" s="137" customFormat="1" ht="13.5" customHeight="1" x14ac:dyDescent="0.2">
      <c r="B185" s="15">
        <v>323</v>
      </c>
      <c r="C185" s="139" t="s">
        <v>94</v>
      </c>
      <c r="D185" s="189">
        <v>25000</v>
      </c>
      <c r="E185" s="217">
        <v>0</v>
      </c>
      <c r="F185" s="20">
        <f t="shared" si="26"/>
        <v>0</v>
      </c>
    </row>
    <row r="186" spans="1:8" ht="26.25" customHeight="1" x14ac:dyDescent="0.2">
      <c r="A186" s="383" t="s">
        <v>253</v>
      </c>
      <c r="B186" s="383"/>
      <c r="C186" s="384"/>
      <c r="D186" s="184">
        <f>SUM(D187,D202,D210)</f>
        <v>4120000</v>
      </c>
      <c r="E186" s="109">
        <f>SUM(E187,E202,E210)</f>
        <v>35625</v>
      </c>
      <c r="F186" s="81">
        <f t="shared" si="26"/>
        <v>0.8646844660194174</v>
      </c>
      <c r="G186" s="21"/>
    </row>
    <row r="187" spans="1:8" ht="18.75" customHeight="1" x14ac:dyDescent="0.2">
      <c r="A187" s="359" t="s">
        <v>280</v>
      </c>
      <c r="B187" s="398"/>
      <c r="C187" s="399"/>
      <c r="D187" s="185">
        <f>D188</f>
        <v>1000000</v>
      </c>
      <c r="E187" s="110">
        <f>E188</f>
        <v>0</v>
      </c>
      <c r="F187" s="117">
        <f t="shared" si="26"/>
        <v>0</v>
      </c>
      <c r="G187" s="21"/>
    </row>
    <row r="188" spans="1:8" ht="13.5" customHeight="1" x14ac:dyDescent="0.2">
      <c r="A188" s="361" t="s">
        <v>112</v>
      </c>
      <c r="B188" s="361"/>
      <c r="C188" s="362"/>
      <c r="D188" s="190">
        <f>D195</f>
        <v>1000000</v>
      </c>
      <c r="E188" s="218">
        <f>E195</f>
        <v>0</v>
      </c>
      <c r="F188" s="12">
        <f t="shared" si="26"/>
        <v>0</v>
      </c>
      <c r="G188" s="21"/>
    </row>
    <row r="189" spans="1:8" ht="13.5" customHeight="1" x14ac:dyDescent="0.2">
      <c r="A189" s="382" t="s">
        <v>264</v>
      </c>
      <c r="B189" s="380"/>
      <c r="C189" s="381"/>
      <c r="D189" s="187">
        <v>800000</v>
      </c>
      <c r="E189" s="159">
        <v>0</v>
      </c>
      <c r="F189" s="13">
        <f t="shared" si="26"/>
        <v>0</v>
      </c>
      <c r="G189" s="21"/>
      <c r="H189" s="25"/>
    </row>
    <row r="190" spans="1:8" ht="13.5" customHeight="1" x14ac:dyDescent="0.2">
      <c r="A190" s="373" t="s">
        <v>279</v>
      </c>
      <c r="B190" s="374"/>
      <c r="C190" s="375"/>
      <c r="D190" s="187">
        <v>51092</v>
      </c>
      <c r="E190" s="159">
        <v>0</v>
      </c>
      <c r="F190" s="13">
        <v>0</v>
      </c>
      <c r="G190" s="21"/>
    </row>
    <row r="191" spans="1:8" s="64" customFormat="1" ht="13.5" customHeight="1" x14ac:dyDescent="0.2">
      <c r="A191" s="374" t="s">
        <v>257</v>
      </c>
      <c r="B191" s="405"/>
      <c r="C191" s="406"/>
      <c r="D191" s="187">
        <v>0</v>
      </c>
      <c r="E191" s="159">
        <v>0</v>
      </c>
      <c r="F191" s="13">
        <v>0</v>
      </c>
      <c r="G191" s="21"/>
    </row>
    <row r="192" spans="1:8" s="61" customFormat="1" ht="13.5" customHeight="1" x14ac:dyDescent="0.2">
      <c r="A192" s="347" t="s">
        <v>221</v>
      </c>
      <c r="B192" s="347"/>
      <c r="C192" s="348"/>
      <c r="D192" s="187">
        <v>0</v>
      </c>
      <c r="E192" s="159">
        <v>0</v>
      </c>
      <c r="F192" s="13">
        <v>0</v>
      </c>
      <c r="G192" s="21"/>
    </row>
    <row r="193" spans="1:7" s="148" customFormat="1" ht="13.5" customHeight="1" x14ac:dyDescent="0.2">
      <c r="A193" s="152" t="s">
        <v>295</v>
      </c>
      <c r="B193" s="153"/>
      <c r="C193" s="154"/>
      <c r="D193" s="187">
        <v>0</v>
      </c>
      <c r="E193" s="159">
        <v>0</v>
      </c>
      <c r="F193" s="13">
        <v>0</v>
      </c>
      <c r="G193" s="21"/>
    </row>
    <row r="194" spans="1:7" s="148" customFormat="1" ht="13.5" customHeight="1" x14ac:dyDescent="0.2">
      <c r="A194" s="392" t="s">
        <v>242</v>
      </c>
      <c r="B194" s="392"/>
      <c r="C194" s="400"/>
      <c r="D194" s="187">
        <v>148908</v>
      </c>
      <c r="E194" s="159">
        <v>0</v>
      </c>
      <c r="F194" s="13">
        <v>0</v>
      </c>
      <c r="G194" s="21"/>
    </row>
    <row r="195" spans="1:7" ht="13.5" customHeight="1" x14ac:dyDescent="0.2">
      <c r="B195" s="84">
        <v>4</v>
      </c>
      <c r="C195" s="23" t="s">
        <v>104</v>
      </c>
      <c r="D195" s="192">
        <f>SUM(D196,D198)</f>
        <v>1000000</v>
      </c>
      <c r="E195" s="73">
        <f>SUM(E196,E198)</f>
        <v>0</v>
      </c>
      <c r="F195" s="20">
        <f>E195/D195*100</f>
        <v>0</v>
      </c>
      <c r="G195" s="21"/>
    </row>
    <row r="196" spans="1:7" s="22" customFormat="1" ht="13.5" customHeight="1" x14ac:dyDescent="0.2">
      <c r="A196" s="126"/>
      <c r="B196" s="84">
        <v>41</v>
      </c>
      <c r="C196" s="39" t="s">
        <v>198</v>
      </c>
      <c r="D196" s="188">
        <f>SUM(D197:D197)</f>
        <v>0</v>
      </c>
      <c r="E196" s="161">
        <f>SUM(E197:E197)</f>
        <v>0</v>
      </c>
      <c r="F196" s="20">
        <v>0</v>
      </c>
      <c r="G196" s="21"/>
    </row>
    <row r="197" spans="1:7" s="22" customFormat="1" ht="13.5" customHeight="1" x14ac:dyDescent="0.2">
      <c r="A197" s="126"/>
      <c r="B197" s="86">
        <v>411</v>
      </c>
      <c r="C197" s="36" t="s">
        <v>205</v>
      </c>
      <c r="D197" s="189">
        <v>0</v>
      </c>
      <c r="E197" s="217">
        <v>0</v>
      </c>
      <c r="F197" s="20">
        <v>0</v>
      </c>
      <c r="G197" s="21"/>
    </row>
    <row r="198" spans="1:7" ht="13.5" customHeight="1" x14ac:dyDescent="0.2">
      <c r="B198" s="84">
        <v>42</v>
      </c>
      <c r="C198" s="23" t="s">
        <v>105</v>
      </c>
      <c r="D198" s="192">
        <f>SUM(D199,D200,D201)</f>
        <v>1000000</v>
      </c>
      <c r="E198" s="73">
        <f>SUM(E199,E200,E201)</f>
        <v>0</v>
      </c>
      <c r="F198" s="20">
        <f>E198/D198*100</f>
        <v>0</v>
      </c>
      <c r="G198" s="21"/>
    </row>
    <row r="199" spans="1:7" ht="13.5" customHeight="1" x14ac:dyDescent="0.2">
      <c r="B199" s="85">
        <v>421</v>
      </c>
      <c r="C199" s="27" t="s">
        <v>111</v>
      </c>
      <c r="D199" s="189">
        <v>930000</v>
      </c>
      <c r="E199" s="217">
        <v>0</v>
      </c>
      <c r="F199" s="20">
        <f>E199/D199*100</f>
        <v>0</v>
      </c>
      <c r="G199" s="21"/>
    </row>
    <row r="200" spans="1:7" ht="13.5" customHeight="1" x14ac:dyDescent="0.2">
      <c r="B200" s="85">
        <v>426</v>
      </c>
      <c r="C200" s="27" t="s">
        <v>117</v>
      </c>
      <c r="D200" s="189">
        <v>70000</v>
      </c>
      <c r="E200" s="221">
        <v>0</v>
      </c>
      <c r="F200" s="20">
        <v>0</v>
      </c>
      <c r="G200" s="21"/>
    </row>
    <row r="201" spans="1:7" s="104" customFormat="1" ht="13.5" customHeight="1" x14ac:dyDescent="0.2">
      <c r="A201" s="126"/>
      <c r="B201" s="89">
        <v>422</v>
      </c>
      <c r="C201" s="106" t="s">
        <v>247</v>
      </c>
      <c r="D201" s="189">
        <v>0</v>
      </c>
      <c r="E201" s="221">
        <v>0</v>
      </c>
      <c r="F201" s="20">
        <v>0</v>
      </c>
      <c r="G201" s="21"/>
    </row>
    <row r="202" spans="1:7" ht="21" customHeight="1" x14ac:dyDescent="0.2">
      <c r="A202" s="359" t="s">
        <v>194</v>
      </c>
      <c r="B202" s="359"/>
      <c r="C202" s="360"/>
      <c r="D202" s="185">
        <f t="shared" ref="D202:E206" si="28">D203</f>
        <v>20000</v>
      </c>
      <c r="E202" s="110">
        <f t="shared" si="28"/>
        <v>29375</v>
      </c>
      <c r="F202" s="117">
        <f>E202/D202*100</f>
        <v>146.875</v>
      </c>
    </row>
    <row r="203" spans="1:7" ht="13.5" customHeight="1" x14ac:dyDescent="0.2">
      <c r="A203" s="361" t="s">
        <v>112</v>
      </c>
      <c r="B203" s="361"/>
      <c r="C203" s="362"/>
      <c r="D203" s="186">
        <f>D206</f>
        <v>20000</v>
      </c>
      <c r="E203" s="157">
        <f>E206</f>
        <v>29375</v>
      </c>
      <c r="F203" s="12">
        <f>E203/D203*100</f>
        <v>146.875</v>
      </c>
    </row>
    <row r="204" spans="1:7" ht="13.5" customHeight="1" x14ac:dyDescent="0.2">
      <c r="A204" s="347" t="s">
        <v>221</v>
      </c>
      <c r="B204" s="347"/>
      <c r="C204" s="348"/>
      <c r="D204" s="187">
        <v>0</v>
      </c>
      <c r="E204" s="159">
        <v>0</v>
      </c>
      <c r="F204" s="13">
        <v>0</v>
      </c>
    </row>
    <row r="205" spans="1:7" s="64" customFormat="1" ht="13.5" customHeight="1" x14ac:dyDescent="0.2">
      <c r="A205" s="392" t="s">
        <v>242</v>
      </c>
      <c r="B205" s="392"/>
      <c r="C205" s="400"/>
      <c r="D205" s="187">
        <v>20000</v>
      </c>
      <c r="E205" s="159">
        <v>0</v>
      </c>
      <c r="F205" s="13"/>
    </row>
    <row r="206" spans="1:7" ht="13.5" customHeight="1" x14ac:dyDescent="0.2">
      <c r="B206" s="84">
        <v>4</v>
      </c>
      <c r="C206" s="23" t="s">
        <v>104</v>
      </c>
      <c r="D206" s="183">
        <f t="shared" si="28"/>
        <v>20000</v>
      </c>
      <c r="E206" s="70">
        <f t="shared" si="28"/>
        <v>29375</v>
      </c>
      <c r="F206" s="20">
        <f>E206/D206*100</f>
        <v>146.875</v>
      </c>
    </row>
    <row r="207" spans="1:7" ht="13.5" customHeight="1" x14ac:dyDescent="0.2">
      <c r="B207" s="84">
        <v>42</v>
      </c>
      <c r="C207" s="23" t="s">
        <v>105</v>
      </c>
      <c r="D207" s="188">
        <f>SUM(D208,D209)</f>
        <v>20000</v>
      </c>
      <c r="E207" s="161">
        <f>SUM(E208:E209)</f>
        <v>29375</v>
      </c>
      <c r="F207" s="20">
        <f>E207/D207*100</f>
        <v>146.875</v>
      </c>
    </row>
    <row r="208" spans="1:7" ht="13.5" customHeight="1" x14ac:dyDescent="0.2">
      <c r="B208" s="85">
        <v>421</v>
      </c>
      <c r="C208" s="27" t="s">
        <v>111</v>
      </c>
      <c r="D208" s="189">
        <v>20000</v>
      </c>
      <c r="E208" s="217">
        <v>0</v>
      </c>
      <c r="F208" s="20">
        <v>0</v>
      </c>
    </row>
    <row r="209" spans="1:8" ht="13.5" customHeight="1" x14ac:dyDescent="0.2">
      <c r="B209" s="85">
        <v>422</v>
      </c>
      <c r="C209" s="32" t="s">
        <v>207</v>
      </c>
      <c r="D209" s="189">
        <v>0</v>
      </c>
      <c r="E209" s="217">
        <v>29375</v>
      </c>
      <c r="F209" s="20">
        <v>0</v>
      </c>
    </row>
    <row r="210" spans="1:8" s="95" customFormat="1" ht="13.5" customHeight="1" x14ac:dyDescent="0.2">
      <c r="A210" s="378" t="s">
        <v>245</v>
      </c>
      <c r="B210" s="378"/>
      <c r="C210" s="379"/>
      <c r="D210" s="185">
        <f>D211</f>
        <v>3100000</v>
      </c>
      <c r="E210" s="155">
        <f>E211</f>
        <v>6250</v>
      </c>
      <c r="F210" s="11">
        <f>E210/D210*100</f>
        <v>0.20161290322580644</v>
      </c>
    </row>
    <row r="211" spans="1:8" s="95" customFormat="1" ht="13.5" customHeight="1" x14ac:dyDescent="0.2">
      <c r="A211" s="361" t="s">
        <v>112</v>
      </c>
      <c r="B211" s="361"/>
      <c r="C211" s="362"/>
      <c r="D211" s="186">
        <f>SUM(D217,D220)</f>
        <v>3100000</v>
      </c>
      <c r="E211" s="157">
        <f>E220</f>
        <v>6250</v>
      </c>
      <c r="F211" s="12">
        <f>E211/D211*100</f>
        <v>0.20161290322580644</v>
      </c>
    </row>
    <row r="212" spans="1:8" s="95" customFormat="1" ht="13.5" customHeight="1" x14ac:dyDescent="0.2">
      <c r="A212" s="412" t="s">
        <v>221</v>
      </c>
      <c r="B212" s="412"/>
      <c r="C212" s="413"/>
      <c r="D212" s="187">
        <v>89500</v>
      </c>
      <c r="E212" s="159">
        <v>0</v>
      </c>
      <c r="F212" s="13">
        <v>0</v>
      </c>
    </row>
    <row r="213" spans="1:8" s="148" customFormat="1" ht="13.5" customHeight="1" x14ac:dyDescent="0.2">
      <c r="A213" s="382" t="s">
        <v>264</v>
      </c>
      <c r="B213" s="380"/>
      <c r="C213" s="381"/>
      <c r="D213" s="187">
        <v>3000000</v>
      </c>
      <c r="E213" s="159"/>
      <c r="F213" s="13"/>
      <c r="H213" s="52"/>
    </row>
    <row r="214" spans="1:8" s="95" customFormat="1" ht="13.5" customHeight="1" x14ac:dyDescent="0.2">
      <c r="A214" s="376" t="s">
        <v>230</v>
      </c>
      <c r="B214" s="376"/>
      <c r="C214" s="377"/>
      <c r="D214" s="187">
        <v>0</v>
      </c>
      <c r="E214" s="159">
        <v>6250</v>
      </c>
      <c r="F214" s="13"/>
    </row>
    <row r="215" spans="1:8" s="95" customFormat="1" ht="13.5" customHeight="1" x14ac:dyDescent="0.2">
      <c r="A215" s="376" t="s">
        <v>229</v>
      </c>
      <c r="B215" s="376"/>
      <c r="C215" s="377"/>
      <c r="D215" s="187">
        <v>9000</v>
      </c>
      <c r="E215" s="159">
        <v>0</v>
      </c>
      <c r="F215" s="13"/>
    </row>
    <row r="216" spans="1:8" s="95" customFormat="1" ht="13.5" customHeight="1" x14ac:dyDescent="0.2">
      <c r="A216" s="376" t="s">
        <v>241</v>
      </c>
      <c r="B216" s="376"/>
      <c r="C216" s="377"/>
      <c r="D216" s="187">
        <v>1500</v>
      </c>
      <c r="E216" s="159">
        <v>0</v>
      </c>
      <c r="F216" s="13">
        <f>E216/D216*100</f>
        <v>0</v>
      </c>
    </row>
    <row r="217" spans="1:8" s="148" customFormat="1" ht="13.5" customHeight="1" x14ac:dyDescent="0.2">
      <c r="A217" s="150"/>
      <c r="B217" s="14">
        <v>3</v>
      </c>
      <c r="C217" s="149" t="s">
        <v>77</v>
      </c>
      <c r="D217" s="183">
        <f>D218</f>
        <v>100000</v>
      </c>
      <c r="E217" s="70">
        <v>0</v>
      </c>
      <c r="F217" s="151"/>
    </row>
    <row r="218" spans="1:8" s="148" customFormat="1" ht="13.5" customHeight="1" x14ac:dyDescent="0.2">
      <c r="A218" s="150"/>
      <c r="B218" s="14">
        <v>32</v>
      </c>
      <c r="C218" s="149" t="s">
        <v>78</v>
      </c>
      <c r="D218" s="183">
        <f>D219</f>
        <v>100000</v>
      </c>
      <c r="E218" s="70">
        <v>0</v>
      </c>
      <c r="F218" s="151"/>
    </row>
    <row r="219" spans="1:8" s="148" customFormat="1" ht="13.5" customHeight="1" x14ac:dyDescent="0.2">
      <c r="A219" s="150"/>
      <c r="B219" s="15">
        <v>323</v>
      </c>
      <c r="C219" s="32" t="s">
        <v>293</v>
      </c>
      <c r="D219" s="200">
        <v>100000</v>
      </c>
      <c r="E219" s="222">
        <v>0</v>
      </c>
      <c r="F219" s="102"/>
    </row>
    <row r="220" spans="1:8" s="95" customFormat="1" ht="13.5" customHeight="1" x14ac:dyDescent="0.2">
      <c r="A220" s="126"/>
      <c r="B220" s="88">
        <v>4</v>
      </c>
      <c r="C220" s="97" t="s">
        <v>206</v>
      </c>
      <c r="D220" s="192">
        <f>D221</f>
        <v>3000000</v>
      </c>
      <c r="E220" s="112">
        <f>E221</f>
        <v>6250</v>
      </c>
      <c r="F220" s="100"/>
    </row>
    <row r="221" spans="1:8" s="95" customFormat="1" ht="13.5" customHeight="1" x14ac:dyDescent="0.2">
      <c r="A221" s="126"/>
      <c r="B221" s="88">
        <v>42</v>
      </c>
      <c r="C221" s="94" t="s">
        <v>105</v>
      </c>
      <c r="D221" s="192">
        <f>SUM(D222,D223)</f>
        <v>3000000</v>
      </c>
      <c r="E221" s="112">
        <f>SUM(E222,E223)</f>
        <v>6250</v>
      </c>
      <c r="F221" s="100"/>
    </row>
    <row r="222" spans="1:8" s="95" customFormat="1" ht="13.5" customHeight="1" x14ac:dyDescent="0.2">
      <c r="A222" s="126"/>
      <c r="B222" s="101">
        <v>421</v>
      </c>
      <c r="C222" s="96" t="s">
        <v>111</v>
      </c>
      <c r="D222" s="189">
        <v>3000000</v>
      </c>
      <c r="E222" s="217">
        <v>0</v>
      </c>
      <c r="F222" s="102"/>
    </row>
    <row r="223" spans="1:8" s="95" customFormat="1" ht="13.5" customHeight="1" x14ac:dyDescent="0.2">
      <c r="A223" s="126"/>
      <c r="B223" s="89">
        <v>426</v>
      </c>
      <c r="C223" s="96" t="s">
        <v>117</v>
      </c>
      <c r="D223" s="189">
        <v>0</v>
      </c>
      <c r="E223" s="217">
        <v>6250</v>
      </c>
      <c r="F223" s="20"/>
    </row>
    <row r="224" spans="1:8" ht="21.6" customHeight="1" x14ac:dyDescent="0.2">
      <c r="A224" s="357" t="s">
        <v>118</v>
      </c>
      <c r="B224" s="357"/>
      <c r="C224" s="358"/>
      <c r="D224" s="184">
        <f>SUM(D225,D235)</f>
        <v>631092</v>
      </c>
      <c r="E224" s="109">
        <f>SUM(E235,E225)</f>
        <v>655182.31000000006</v>
      </c>
      <c r="F224" s="10">
        <f>E224/D224*100</f>
        <v>103.81724217705184</v>
      </c>
      <c r="G224" s="21"/>
    </row>
    <row r="225" spans="1:11" ht="13.5" customHeight="1" x14ac:dyDescent="0.2">
      <c r="A225" s="349" t="s">
        <v>119</v>
      </c>
      <c r="B225" s="349"/>
      <c r="C225" s="350"/>
      <c r="D225" s="201">
        <f>D226</f>
        <v>500000</v>
      </c>
      <c r="E225" s="223">
        <f>E226</f>
        <v>0</v>
      </c>
      <c r="F225" s="11">
        <f>E225/D225*100</f>
        <v>0</v>
      </c>
      <c r="G225" s="21"/>
    </row>
    <row r="226" spans="1:11" ht="13.5" customHeight="1" x14ac:dyDescent="0.2">
      <c r="A226" s="389" t="s">
        <v>112</v>
      </c>
      <c r="B226" s="361"/>
      <c r="C226" s="362"/>
      <c r="D226" s="186">
        <f>D232</f>
        <v>500000</v>
      </c>
      <c r="E226" s="157">
        <f>SUM(E227,E228)</f>
        <v>0</v>
      </c>
      <c r="F226" s="12">
        <f>E226/D226*100</f>
        <v>0</v>
      </c>
      <c r="G226" s="21"/>
    </row>
    <row r="227" spans="1:11" ht="13.5" customHeight="1" x14ac:dyDescent="0.2">
      <c r="A227" s="382" t="s">
        <v>264</v>
      </c>
      <c r="B227" s="380"/>
      <c r="C227" s="381"/>
      <c r="D227" s="187">
        <v>0</v>
      </c>
      <c r="E227" s="159">
        <v>0</v>
      </c>
      <c r="F227" s="13">
        <v>0</v>
      </c>
      <c r="G227" s="21"/>
      <c r="H227" s="25"/>
      <c r="J227" s="58"/>
      <c r="K227" s="58"/>
    </row>
    <row r="228" spans="1:11" s="24" customFormat="1" ht="13.5" customHeight="1" x14ac:dyDescent="0.2">
      <c r="A228" s="373" t="s">
        <v>279</v>
      </c>
      <c r="B228" s="374"/>
      <c r="C228" s="375"/>
      <c r="D228" s="187">
        <v>0</v>
      </c>
      <c r="E228" s="159">
        <v>0</v>
      </c>
      <c r="F228" s="13">
        <v>0</v>
      </c>
      <c r="G228" s="21"/>
    </row>
    <row r="229" spans="1:11" s="118" customFormat="1" ht="13.5" customHeight="1" x14ac:dyDescent="0.2">
      <c r="A229" s="376" t="s">
        <v>230</v>
      </c>
      <c r="B229" s="376"/>
      <c r="C229" s="377"/>
      <c r="D229" s="187">
        <v>0</v>
      </c>
      <c r="E229" s="159">
        <v>0</v>
      </c>
      <c r="F229" s="13">
        <v>0</v>
      </c>
      <c r="G229" s="21"/>
    </row>
    <row r="230" spans="1:11" s="144" customFormat="1" ht="13.5" customHeight="1" x14ac:dyDescent="0.2">
      <c r="A230" s="371" t="s">
        <v>291</v>
      </c>
      <c r="B230" s="371"/>
      <c r="C230" s="372"/>
      <c r="D230" s="187">
        <v>100000</v>
      </c>
      <c r="E230" s="159">
        <v>0</v>
      </c>
      <c r="F230" s="13">
        <v>0</v>
      </c>
      <c r="G230" s="21"/>
    </row>
    <row r="231" spans="1:11" s="148" customFormat="1" ht="13.5" customHeight="1" x14ac:dyDescent="0.2">
      <c r="A231" s="392" t="s">
        <v>294</v>
      </c>
      <c r="B231" s="376"/>
      <c r="C231" s="377"/>
      <c r="D231" s="187">
        <v>400000</v>
      </c>
      <c r="E231" s="159">
        <v>0</v>
      </c>
      <c r="F231" s="13">
        <v>0</v>
      </c>
      <c r="G231" s="21"/>
    </row>
    <row r="232" spans="1:11" ht="13.5" customHeight="1" x14ac:dyDescent="0.2">
      <c r="B232" s="84">
        <v>4</v>
      </c>
      <c r="C232" s="23" t="s">
        <v>104</v>
      </c>
      <c r="D232" s="192">
        <f>D233</f>
        <v>500000</v>
      </c>
      <c r="E232" s="73">
        <f>E233</f>
        <v>0</v>
      </c>
      <c r="F232" s="20">
        <f>E232/D232*100</f>
        <v>0</v>
      </c>
      <c r="G232" s="21"/>
    </row>
    <row r="233" spans="1:11" ht="13.5" customHeight="1" x14ac:dyDescent="0.2">
      <c r="B233" s="84">
        <v>42</v>
      </c>
      <c r="C233" s="23" t="s">
        <v>105</v>
      </c>
      <c r="D233" s="188">
        <f>SUM(D234:D234)</f>
        <v>500000</v>
      </c>
      <c r="E233" s="161">
        <f>SUM(E234:E234)</f>
        <v>0</v>
      </c>
      <c r="F233" s="20">
        <f>E233/D233*100</f>
        <v>0</v>
      </c>
      <c r="G233" s="21"/>
    </row>
    <row r="234" spans="1:11" ht="13.5" customHeight="1" x14ac:dyDescent="0.2">
      <c r="B234" s="85">
        <v>421</v>
      </c>
      <c r="C234" s="27" t="s">
        <v>111</v>
      </c>
      <c r="D234" s="189">
        <v>500000</v>
      </c>
      <c r="E234" s="217">
        <v>0</v>
      </c>
      <c r="F234" s="20">
        <f>E234/D234*100</f>
        <v>0</v>
      </c>
      <c r="G234" s="21"/>
      <c r="H234" s="52"/>
    </row>
    <row r="235" spans="1:11" ht="13.5" customHeight="1" x14ac:dyDescent="0.2">
      <c r="A235" s="378" t="s">
        <v>120</v>
      </c>
      <c r="B235" s="378"/>
      <c r="C235" s="379"/>
      <c r="D235" s="185">
        <f>D236</f>
        <v>131092</v>
      </c>
      <c r="E235" s="155">
        <f>E236</f>
        <v>655182.31000000006</v>
      </c>
      <c r="F235" s="11">
        <f>E235/D235*100</f>
        <v>499.78817166570042</v>
      </c>
      <c r="G235" s="21"/>
    </row>
    <row r="236" spans="1:11" ht="13.5" customHeight="1" x14ac:dyDescent="0.2">
      <c r="A236" s="361" t="s">
        <v>112</v>
      </c>
      <c r="B236" s="361"/>
      <c r="C236" s="362"/>
      <c r="D236" s="186">
        <f>SUM(D241,D244)</f>
        <v>131092</v>
      </c>
      <c r="E236" s="157">
        <f>SUM(E241,E244)</f>
        <v>655182.31000000006</v>
      </c>
      <c r="F236" s="12">
        <f>E236/D236*100</f>
        <v>499.78817166570042</v>
      </c>
      <c r="G236" s="21"/>
    </row>
    <row r="237" spans="1:11" ht="13.5" customHeight="1" x14ac:dyDescent="0.2">
      <c r="A237" s="382" t="s">
        <v>264</v>
      </c>
      <c r="B237" s="380"/>
      <c r="C237" s="381"/>
      <c r="D237" s="187">
        <v>0</v>
      </c>
      <c r="E237" s="159">
        <v>0</v>
      </c>
      <c r="F237" s="13">
        <v>0</v>
      </c>
      <c r="G237" s="21"/>
      <c r="H237" s="25"/>
      <c r="J237" s="58"/>
      <c r="K237" s="58"/>
    </row>
    <row r="238" spans="1:11" s="21" customFormat="1" ht="13.5" customHeight="1" x14ac:dyDescent="0.2">
      <c r="A238" s="347" t="s">
        <v>223</v>
      </c>
      <c r="B238" s="347"/>
      <c r="C238" s="348"/>
      <c r="D238" s="187">
        <v>0</v>
      </c>
      <c r="E238" s="159">
        <v>0</v>
      </c>
      <c r="F238" s="13">
        <v>0</v>
      </c>
      <c r="H238" s="43"/>
    </row>
    <row r="239" spans="1:11" s="21" customFormat="1" ht="13.5" customHeight="1" x14ac:dyDescent="0.2">
      <c r="A239" s="373" t="s">
        <v>279</v>
      </c>
      <c r="B239" s="374"/>
      <c r="C239" s="375"/>
      <c r="D239" s="187">
        <v>0</v>
      </c>
      <c r="E239" s="159">
        <v>0</v>
      </c>
      <c r="F239" s="13">
        <v>0</v>
      </c>
      <c r="H239" s="43"/>
    </row>
    <row r="240" spans="1:11" s="21" customFormat="1" ht="13.5" customHeight="1" x14ac:dyDescent="0.2">
      <c r="A240" s="376" t="s">
        <v>230</v>
      </c>
      <c r="B240" s="376"/>
      <c r="C240" s="377"/>
      <c r="D240" s="187">
        <v>131092</v>
      </c>
      <c r="E240" s="159">
        <v>131092</v>
      </c>
      <c r="F240" s="13">
        <v>100</v>
      </c>
      <c r="H240" s="43"/>
    </row>
    <row r="241" spans="1:7" s="21" customFormat="1" ht="13.5" customHeight="1" x14ac:dyDescent="0.2">
      <c r="B241" s="38">
        <v>3</v>
      </c>
      <c r="C241" s="31" t="s">
        <v>192</v>
      </c>
      <c r="D241" s="183">
        <f>D242</f>
        <v>81092</v>
      </c>
      <c r="E241" s="70">
        <f>E242</f>
        <v>14049.31</v>
      </c>
      <c r="F241" s="20">
        <v>0</v>
      </c>
    </row>
    <row r="242" spans="1:7" s="21" customFormat="1" ht="13.5" customHeight="1" x14ac:dyDescent="0.2">
      <c r="B242" s="38">
        <v>38</v>
      </c>
      <c r="C242" s="31" t="s">
        <v>191</v>
      </c>
      <c r="D242" s="188">
        <f>D243</f>
        <v>81092</v>
      </c>
      <c r="E242" s="161">
        <f>SUM(E243:E243)</f>
        <v>14049.31</v>
      </c>
      <c r="F242" s="20">
        <v>0</v>
      </c>
    </row>
    <row r="243" spans="1:7" s="21" customFormat="1" ht="13.5" customHeight="1" x14ac:dyDescent="0.2">
      <c r="B243" s="128">
        <v>386</v>
      </c>
      <c r="C243" s="37" t="s">
        <v>199</v>
      </c>
      <c r="D243" s="200">
        <v>81092</v>
      </c>
      <c r="E243" s="222">
        <v>14049.31</v>
      </c>
      <c r="F243" s="20">
        <v>0</v>
      </c>
    </row>
    <row r="244" spans="1:7" ht="13.5" customHeight="1" x14ac:dyDescent="0.2">
      <c r="B244" s="84">
        <v>4</v>
      </c>
      <c r="C244" s="23" t="s">
        <v>104</v>
      </c>
      <c r="D244" s="192">
        <f>D245</f>
        <v>50000</v>
      </c>
      <c r="E244" s="73">
        <f>E245</f>
        <v>641133</v>
      </c>
      <c r="F244" s="20">
        <f>E244/D244*100</f>
        <v>1282.2660000000001</v>
      </c>
      <c r="G244" s="21"/>
    </row>
    <row r="245" spans="1:7" ht="13.5" customHeight="1" x14ac:dyDescent="0.2">
      <c r="B245" s="84">
        <v>42</v>
      </c>
      <c r="C245" s="23" t="s">
        <v>105</v>
      </c>
      <c r="D245" s="188">
        <f>SUM(D246:D246)</f>
        <v>50000</v>
      </c>
      <c r="E245" s="161">
        <f>SUM(E246:E246)</f>
        <v>641133</v>
      </c>
      <c r="F245" s="20">
        <f>E245/D245*100</f>
        <v>1282.2660000000001</v>
      </c>
      <c r="G245" s="21"/>
    </row>
    <row r="246" spans="1:7" ht="13.5" customHeight="1" x14ac:dyDescent="0.2">
      <c r="B246" s="85">
        <v>421</v>
      </c>
      <c r="C246" s="27" t="s">
        <v>111</v>
      </c>
      <c r="D246" s="189">
        <v>50000</v>
      </c>
      <c r="E246" s="217">
        <v>641133</v>
      </c>
      <c r="F246" s="20">
        <f>E246/D246*100</f>
        <v>1282.2660000000001</v>
      </c>
      <c r="G246" s="21"/>
    </row>
    <row r="247" spans="1:7" s="64" customFormat="1" ht="19.5" customHeight="1" x14ac:dyDescent="0.2">
      <c r="A247" s="383" t="s">
        <v>243</v>
      </c>
      <c r="B247" s="383"/>
      <c r="C247" s="384"/>
      <c r="D247" s="202">
        <f t="shared" ref="D247:E248" si="29">D248</f>
        <v>0</v>
      </c>
      <c r="E247" s="224">
        <f t="shared" si="29"/>
        <v>0</v>
      </c>
      <c r="F247" s="114"/>
    </row>
    <row r="248" spans="1:7" ht="16.5" customHeight="1" x14ac:dyDescent="0.2">
      <c r="A248" s="378" t="s">
        <v>204</v>
      </c>
      <c r="B248" s="378"/>
      <c r="C248" s="379"/>
      <c r="D248" s="195">
        <f t="shared" si="29"/>
        <v>0</v>
      </c>
      <c r="E248" s="155">
        <f t="shared" si="29"/>
        <v>0</v>
      </c>
      <c r="F248" s="11">
        <v>0</v>
      </c>
    </row>
    <row r="249" spans="1:7" ht="13.5" customHeight="1" x14ac:dyDescent="0.2">
      <c r="A249" s="385" t="s">
        <v>193</v>
      </c>
      <c r="B249" s="385"/>
      <c r="C249" s="386"/>
      <c r="D249" s="196">
        <f>SUM(D250,D251)</f>
        <v>0</v>
      </c>
      <c r="E249" s="157">
        <f>SUM(E250,E251)</f>
        <v>0</v>
      </c>
      <c r="F249" s="12">
        <v>0</v>
      </c>
    </row>
    <row r="250" spans="1:7" ht="14.1" customHeight="1" x14ac:dyDescent="0.2">
      <c r="A250" s="347" t="s">
        <v>223</v>
      </c>
      <c r="B250" s="347"/>
      <c r="C250" s="348"/>
      <c r="D250" s="187">
        <f>SUM(D255,D252)</f>
        <v>0</v>
      </c>
      <c r="E250" s="159">
        <f>SUM(E255,E252)</f>
        <v>0</v>
      </c>
      <c r="F250" s="13">
        <v>0</v>
      </c>
    </row>
    <row r="251" spans="1:7" s="137" customFormat="1" ht="14.1" customHeight="1" x14ac:dyDescent="0.2">
      <c r="A251" s="392" t="s">
        <v>281</v>
      </c>
      <c r="B251" s="376"/>
      <c r="C251" s="377"/>
      <c r="D251" s="187">
        <v>0</v>
      </c>
      <c r="E251" s="159">
        <v>0</v>
      </c>
      <c r="F251" s="13"/>
    </row>
    <row r="252" spans="1:7" ht="13.5" customHeight="1" x14ac:dyDescent="0.2">
      <c r="B252" s="14">
        <v>4</v>
      </c>
      <c r="C252" s="23" t="s">
        <v>104</v>
      </c>
      <c r="D252" s="192">
        <f>D253</f>
        <v>0</v>
      </c>
      <c r="E252" s="73">
        <f>E253</f>
        <v>0</v>
      </c>
      <c r="F252" s="20">
        <v>0</v>
      </c>
    </row>
    <row r="253" spans="1:7" ht="13.5" customHeight="1" x14ac:dyDescent="0.2">
      <c r="B253" s="14">
        <v>42</v>
      </c>
      <c r="C253" s="23" t="s">
        <v>123</v>
      </c>
      <c r="D253" s="188">
        <f>SUM(D254:D254)</f>
        <v>0</v>
      </c>
      <c r="E253" s="161">
        <f>SUM(E254:E254)</f>
        <v>0</v>
      </c>
      <c r="F253" s="20">
        <v>0</v>
      </c>
    </row>
    <row r="254" spans="1:7" ht="13.5" customHeight="1" x14ac:dyDescent="0.2">
      <c r="B254" s="15">
        <v>422</v>
      </c>
      <c r="C254" s="27" t="s">
        <v>124</v>
      </c>
      <c r="D254" s="203">
        <v>0</v>
      </c>
      <c r="E254" s="225">
        <v>0</v>
      </c>
      <c r="F254" s="20">
        <v>0</v>
      </c>
    </row>
    <row r="255" spans="1:7" s="22" customFormat="1" ht="13.5" customHeight="1" x14ac:dyDescent="0.2">
      <c r="A255" s="126"/>
      <c r="B255" s="19">
        <v>3</v>
      </c>
      <c r="C255" s="32" t="s">
        <v>77</v>
      </c>
      <c r="D255" s="204">
        <f>SUM(D256,D258)</f>
        <v>0</v>
      </c>
      <c r="E255" s="78">
        <f>SUM(E256,E258)</f>
        <v>0</v>
      </c>
      <c r="F255" s="100">
        <v>0</v>
      </c>
    </row>
    <row r="256" spans="1:7" s="24" customFormat="1" ht="13.5" customHeight="1" x14ac:dyDescent="0.2">
      <c r="A256" s="126"/>
      <c r="B256" s="19">
        <v>36</v>
      </c>
      <c r="C256" s="23" t="s">
        <v>121</v>
      </c>
      <c r="D256" s="188">
        <f>SUM(D257:D257)</f>
        <v>0</v>
      </c>
      <c r="E256" s="161">
        <f>SUM(E257:E257)</f>
        <v>0</v>
      </c>
      <c r="F256" s="20">
        <v>0</v>
      </c>
    </row>
    <row r="257" spans="1:11" s="22" customFormat="1" ht="13.5" customHeight="1" x14ac:dyDescent="0.2">
      <c r="A257" s="126"/>
      <c r="B257" s="35">
        <v>363</v>
      </c>
      <c r="C257" s="30" t="s">
        <v>203</v>
      </c>
      <c r="D257" s="189">
        <v>0</v>
      </c>
      <c r="E257" s="217">
        <v>0</v>
      </c>
      <c r="F257" s="20">
        <v>0</v>
      </c>
    </row>
    <row r="258" spans="1:11" s="22" customFormat="1" ht="13.5" customHeight="1" x14ac:dyDescent="0.2">
      <c r="A258" s="126"/>
      <c r="B258" s="19">
        <v>38</v>
      </c>
      <c r="C258" s="29" t="s">
        <v>191</v>
      </c>
      <c r="D258" s="188">
        <f>SUM(D259:D259)</f>
        <v>0</v>
      </c>
      <c r="E258" s="161">
        <f>SUM(E259:E259)</f>
        <v>0</v>
      </c>
      <c r="F258" s="20">
        <v>0</v>
      </c>
    </row>
    <row r="259" spans="1:11" s="22" customFormat="1" ht="13.5" customHeight="1" x14ac:dyDescent="0.2">
      <c r="A259" s="126"/>
      <c r="B259" s="35">
        <v>386</v>
      </c>
      <c r="C259" s="30" t="s">
        <v>199</v>
      </c>
      <c r="D259" s="189">
        <v>0</v>
      </c>
      <c r="E259" s="217">
        <v>0</v>
      </c>
      <c r="F259" s="20">
        <v>0</v>
      </c>
    </row>
    <row r="260" spans="1:11" ht="13.5" customHeight="1" x14ac:dyDescent="0.2">
      <c r="B260" s="396" t="s">
        <v>231</v>
      </c>
      <c r="C260" s="397"/>
      <c r="D260" s="205">
        <f>SUM(D261,D270,)</f>
        <v>1240000</v>
      </c>
      <c r="E260" s="83">
        <f>SUM(E261,E270)</f>
        <v>1820</v>
      </c>
      <c r="F260" s="68"/>
    </row>
    <row r="261" spans="1:11" ht="21.95" customHeight="1" x14ac:dyDescent="0.2">
      <c r="A261" s="357" t="s">
        <v>125</v>
      </c>
      <c r="B261" s="357"/>
      <c r="C261" s="358"/>
      <c r="D261" s="184">
        <f t="shared" ref="D261:E267" si="30">D262</f>
        <v>500000</v>
      </c>
      <c r="E261" s="109">
        <f t="shared" si="30"/>
        <v>0</v>
      </c>
      <c r="F261" s="81">
        <f>E261/D261*100</f>
        <v>0</v>
      </c>
    </row>
    <row r="262" spans="1:11" ht="17.25" customHeight="1" x14ac:dyDescent="0.2">
      <c r="A262" s="378" t="s">
        <v>186</v>
      </c>
      <c r="B262" s="378"/>
      <c r="C262" s="379"/>
      <c r="D262" s="201">
        <f t="shared" si="30"/>
        <v>500000</v>
      </c>
      <c r="E262" s="223">
        <f t="shared" si="30"/>
        <v>0</v>
      </c>
      <c r="F262" s="11">
        <f>E262/D262*100</f>
        <v>0</v>
      </c>
    </row>
    <row r="263" spans="1:11" ht="13.5" customHeight="1" x14ac:dyDescent="0.2">
      <c r="A263" s="387" t="s">
        <v>112</v>
      </c>
      <c r="B263" s="387"/>
      <c r="C263" s="388"/>
      <c r="D263" s="186">
        <f>D267</f>
        <v>500000</v>
      </c>
      <c r="E263" s="157">
        <f t="shared" si="30"/>
        <v>0</v>
      </c>
      <c r="F263" s="12">
        <f>E263/D263*100</f>
        <v>0</v>
      </c>
    </row>
    <row r="264" spans="1:11" ht="13.5" customHeight="1" x14ac:dyDescent="0.2">
      <c r="A264" s="373" t="s">
        <v>279</v>
      </c>
      <c r="B264" s="374"/>
      <c r="C264" s="375"/>
      <c r="D264" s="187">
        <v>0</v>
      </c>
      <c r="E264" s="159">
        <f>E267</f>
        <v>0</v>
      </c>
      <c r="F264" s="13">
        <v>0</v>
      </c>
      <c r="H264" s="146"/>
      <c r="J264" s="58"/>
      <c r="K264" s="58"/>
    </row>
    <row r="265" spans="1:11" s="137" customFormat="1" ht="13.5" customHeight="1" x14ac:dyDescent="0.2">
      <c r="A265" s="382" t="s">
        <v>264</v>
      </c>
      <c r="B265" s="380"/>
      <c r="C265" s="381"/>
      <c r="D265" s="187">
        <v>500000</v>
      </c>
      <c r="E265" s="159">
        <v>0</v>
      </c>
      <c r="F265" s="13"/>
      <c r="H265" s="146"/>
      <c r="J265" s="58"/>
      <c r="K265" s="58"/>
    </row>
    <row r="266" spans="1:11" s="137" customFormat="1" ht="13.5" customHeight="1" x14ac:dyDescent="0.2">
      <c r="A266" s="431" t="s">
        <v>282</v>
      </c>
      <c r="B266" s="380"/>
      <c r="C266" s="381"/>
      <c r="D266" s="187">
        <v>0</v>
      </c>
      <c r="E266" s="159"/>
      <c r="F266" s="13"/>
      <c r="H266" s="146"/>
      <c r="J266" s="58"/>
      <c r="K266" s="58"/>
    </row>
    <row r="267" spans="1:11" ht="13.5" customHeight="1" x14ac:dyDescent="0.2">
      <c r="B267" s="14">
        <v>4</v>
      </c>
      <c r="C267" s="23" t="s">
        <v>104</v>
      </c>
      <c r="D267" s="192">
        <f t="shared" si="30"/>
        <v>500000</v>
      </c>
      <c r="E267" s="73">
        <f t="shared" si="30"/>
        <v>0</v>
      </c>
      <c r="F267" s="20">
        <f t="shared" ref="F267:F273" si="31">E267/D267*100</f>
        <v>0</v>
      </c>
    </row>
    <row r="268" spans="1:11" ht="13.5" customHeight="1" x14ac:dyDescent="0.2">
      <c r="B268" s="14">
        <v>42</v>
      </c>
      <c r="C268" s="23" t="s">
        <v>105</v>
      </c>
      <c r="D268" s="188">
        <f>SUM(D269:D269)</f>
        <v>500000</v>
      </c>
      <c r="E268" s="161">
        <f>SUM(E269:E269)</f>
        <v>0</v>
      </c>
      <c r="F268" s="20">
        <f t="shared" si="31"/>
        <v>0</v>
      </c>
    </row>
    <row r="269" spans="1:11" ht="13.5" customHeight="1" x14ac:dyDescent="0.2">
      <c r="B269" s="15">
        <v>421</v>
      </c>
      <c r="C269" s="27" t="s">
        <v>111</v>
      </c>
      <c r="D269" s="189">
        <v>500000</v>
      </c>
      <c r="E269" s="217">
        <v>0</v>
      </c>
      <c r="F269" s="20">
        <f t="shared" si="31"/>
        <v>0</v>
      </c>
    </row>
    <row r="270" spans="1:11" ht="21.95" customHeight="1" x14ac:dyDescent="0.2">
      <c r="A270" s="357" t="s">
        <v>126</v>
      </c>
      <c r="B270" s="357"/>
      <c r="C270" s="358"/>
      <c r="D270" s="184">
        <f>SUM(D271,D280,D289,D297)</f>
        <v>740000</v>
      </c>
      <c r="E270" s="109">
        <f>SUM(E271,E280,E289,E297)</f>
        <v>1820</v>
      </c>
      <c r="F270" s="81">
        <f t="shared" si="31"/>
        <v>0.24594594594594593</v>
      </c>
      <c r="G270" s="21"/>
    </row>
    <row r="271" spans="1:11" ht="15.75" customHeight="1" x14ac:dyDescent="0.2">
      <c r="A271" s="349" t="s">
        <v>127</v>
      </c>
      <c r="B271" s="349"/>
      <c r="C271" s="350"/>
      <c r="D271" s="201">
        <f t="shared" ref="D271:E277" si="32">D272</f>
        <v>600000</v>
      </c>
      <c r="E271" s="223">
        <f t="shared" si="32"/>
        <v>0</v>
      </c>
      <c r="F271" s="11">
        <f t="shared" si="31"/>
        <v>0</v>
      </c>
      <c r="G271" s="21"/>
    </row>
    <row r="272" spans="1:11" ht="13.5" customHeight="1" x14ac:dyDescent="0.2">
      <c r="A272" s="389" t="s">
        <v>112</v>
      </c>
      <c r="B272" s="361"/>
      <c r="C272" s="362"/>
      <c r="D272" s="186">
        <f>D279</f>
        <v>600000</v>
      </c>
      <c r="E272" s="157">
        <f>E277</f>
        <v>0</v>
      </c>
      <c r="F272" s="12">
        <f t="shared" si="31"/>
        <v>0</v>
      </c>
      <c r="G272" s="21"/>
    </row>
    <row r="273" spans="1:7" ht="13.5" customHeight="1" x14ac:dyDescent="0.2">
      <c r="A273" s="382" t="s">
        <v>262</v>
      </c>
      <c r="B273" s="390"/>
      <c r="C273" s="391"/>
      <c r="D273" s="187">
        <v>599000</v>
      </c>
      <c r="E273" s="159">
        <v>0</v>
      </c>
      <c r="F273" s="13">
        <f t="shared" si="31"/>
        <v>0</v>
      </c>
      <c r="G273" s="21"/>
    </row>
    <row r="274" spans="1:7" s="132" customFormat="1" ht="13.5" customHeight="1" x14ac:dyDescent="0.2">
      <c r="A274" s="382" t="s">
        <v>261</v>
      </c>
      <c r="B274" s="390"/>
      <c r="C274" s="391"/>
      <c r="D274" s="187">
        <v>0</v>
      </c>
      <c r="E274" s="159"/>
      <c r="F274" s="13"/>
      <c r="G274" s="21"/>
    </row>
    <row r="275" spans="1:7" s="132" customFormat="1" ht="13.5" customHeight="1" x14ac:dyDescent="0.2">
      <c r="A275" s="392" t="s">
        <v>260</v>
      </c>
      <c r="B275" s="376"/>
      <c r="C275" s="377"/>
      <c r="D275" s="187">
        <v>1000</v>
      </c>
      <c r="E275" s="159">
        <v>0</v>
      </c>
      <c r="F275" s="13"/>
      <c r="G275" s="21"/>
    </row>
    <row r="276" spans="1:7" s="132" customFormat="1" ht="13.5" customHeight="1" x14ac:dyDescent="0.2">
      <c r="A276" s="392" t="s">
        <v>294</v>
      </c>
      <c r="B276" s="376"/>
      <c r="C276" s="377"/>
      <c r="D276" s="187">
        <v>0</v>
      </c>
      <c r="E276" s="159"/>
      <c r="F276" s="13"/>
      <c r="G276" s="21"/>
    </row>
    <row r="277" spans="1:7" ht="13.5" customHeight="1" x14ac:dyDescent="0.2">
      <c r="B277" s="14">
        <v>3</v>
      </c>
      <c r="C277" s="23" t="s">
        <v>77</v>
      </c>
      <c r="D277" s="192">
        <f t="shared" si="32"/>
        <v>600000</v>
      </c>
      <c r="E277" s="73">
        <f t="shared" si="32"/>
        <v>0</v>
      </c>
      <c r="F277" s="20">
        <f t="shared" ref="F277:F282" si="33">E277/D277*100</f>
        <v>0</v>
      </c>
      <c r="G277" s="21"/>
    </row>
    <row r="278" spans="1:7" ht="13.5" customHeight="1" x14ac:dyDescent="0.2">
      <c r="B278" s="14">
        <v>32</v>
      </c>
      <c r="C278" s="23" t="s">
        <v>78</v>
      </c>
      <c r="D278" s="188">
        <f>SUM(D279:D279)</f>
        <v>600000</v>
      </c>
      <c r="E278" s="161">
        <v>0</v>
      </c>
      <c r="F278" s="20">
        <f t="shared" si="33"/>
        <v>0</v>
      </c>
      <c r="G278" s="21"/>
    </row>
    <row r="279" spans="1:7" ht="13.5" customHeight="1" x14ac:dyDescent="0.2">
      <c r="B279" s="15">
        <v>323</v>
      </c>
      <c r="C279" s="27" t="s">
        <v>128</v>
      </c>
      <c r="D279" s="189">
        <v>600000</v>
      </c>
      <c r="E279" s="217">
        <v>0</v>
      </c>
      <c r="F279" s="20">
        <f t="shared" si="33"/>
        <v>0</v>
      </c>
      <c r="G279" s="21"/>
    </row>
    <row r="280" spans="1:7" ht="13.5" customHeight="1" x14ac:dyDescent="0.2">
      <c r="A280" s="349" t="s">
        <v>129</v>
      </c>
      <c r="B280" s="349"/>
      <c r="C280" s="350"/>
      <c r="D280" s="185">
        <f>D281</f>
        <v>30000</v>
      </c>
      <c r="E280" s="155">
        <f t="shared" ref="E280" si="34">E281</f>
        <v>1820</v>
      </c>
      <c r="F280" s="11">
        <f t="shared" si="33"/>
        <v>6.0666666666666664</v>
      </c>
      <c r="G280" s="21"/>
    </row>
    <row r="281" spans="1:7" ht="13.5" customHeight="1" x14ac:dyDescent="0.2">
      <c r="A281" s="389" t="s">
        <v>112</v>
      </c>
      <c r="B281" s="361"/>
      <c r="C281" s="362"/>
      <c r="D281" s="186">
        <f>D284</f>
        <v>30000</v>
      </c>
      <c r="E281" s="157">
        <f>E284</f>
        <v>1820</v>
      </c>
      <c r="F281" s="12">
        <f t="shared" si="33"/>
        <v>6.0666666666666664</v>
      </c>
      <c r="G281" s="21"/>
    </row>
    <row r="282" spans="1:7" ht="13.5" customHeight="1" x14ac:dyDescent="0.2">
      <c r="A282" s="382" t="s">
        <v>259</v>
      </c>
      <c r="B282" s="390"/>
      <c r="C282" s="391"/>
      <c r="D282" s="187">
        <v>1000</v>
      </c>
      <c r="E282" s="159">
        <v>0</v>
      </c>
      <c r="F282" s="13">
        <f t="shared" si="33"/>
        <v>0</v>
      </c>
      <c r="G282" s="21"/>
    </row>
    <row r="283" spans="1:7" s="92" customFormat="1" ht="13.5" customHeight="1" x14ac:dyDescent="0.2">
      <c r="A283" s="392" t="s">
        <v>246</v>
      </c>
      <c r="B283" s="392"/>
      <c r="C283" s="400"/>
      <c r="D283" s="187">
        <v>29000</v>
      </c>
      <c r="E283" s="159">
        <v>1820</v>
      </c>
      <c r="F283" s="13"/>
      <c r="G283" s="21"/>
    </row>
    <row r="284" spans="1:7" ht="13.5" customHeight="1" x14ac:dyDescent="0.2">
      <c r="B284" s="14">
        <v>3</v>
      </c>
      <c r="C284" s="23" t="s">
        <v>77</v>
      </c>
      <c r="D284" s="192">
        <f>SUM(D285,D287)</f>
        <v>30000</v>
      </c>
      <c r="E284" s="73">
        <f>SUM(E285,E287)</f>
        <v>1820</v>
      </c>
      <c r="F284" s="20">
        <f>E284/D284*100</f>
        <v>6.0666666666666664</v>
      </c>
      <c r="G284" s="21"/>
    </row>
    <row r="285" spans="1:7" ht="13.5" customHeight="1" x14ac:dyDescent="0.2">
      <c r="B285" s="14">
        <v>35</v>
      </c>
      <c r="C285" s="23" t="s">
        <v>78</v>
      </c>
      <c r="D285" s="188">
        <f>SUM(D286:D286)</f>
        <v>30000</v>
      </c>
      <c r="E285" s="161">
        <f>SUM(E286:E286)</f>
        <v>1820</v>
      </c>
      <c r="F285" s="20">
        <f>E285/D285*100</f>
        <v>6.0666666666666664</v>
      </c>
      <c r="G285" s="21"/>
    </row>
    <row r="286" spans="1:7" ht="13.5" customHeight="1" x14ac:dyDescent="0.2">
      <c r="B286" s="15">
        <v>352</v>
      </c>
      <c r="C286" s="27" t="s">
        <v>130</v>
      </c>
      <c r="D286" s="189">
        <v>30000</v>
      </c>
      <c r="E286" s="217">
        <v>1820</v>
      </c>
      <c r="F286" s="20">
        <f>E286/D286*100</f>
        <v>6.0666666666666664</v>
      </c>
      <c r="G286" s="21"/>
    </row>
    <row r="287" spans="1:7" ht="13.5" customHeight="1" x14ac:dyDescent="0.2">
      <c r="B287" s="14">
        <v>38</v>
      </c>
      <c r="C287" s="23" t="s">
        <v>81</v>
      </c>
      <c r="D287" s="188">
        <f>SUM(D288:D288)</f>
        <v>0</v>
      </c>
      <c r="E287" s="161">
        <f>SUM(E288:E288)</f>
        <v>0</v>
      </c>
      <c r="F287" s="20">
        <v>0</v>
      </c>
      <c r="G287" s="21"/>
    </row>
    <row r="288" spans="1:7" ht="13.5" customHeight="1" x14ac:dyDescent="0.2">
      <c r="B288" s="15">
        <v>383</v>
      </c>
      <c r="C288" s="27" t="s">
        <v>131</v>
      </c>
      <c r="D288" s="206">
        <v>0</v>
      </c>
      <c r="E288" s="221">
        <v>0</v>
      </c>
      <c r="F288" s="20">
        <v>0</v>
      </c>
      <c r="G288" s="21"/>
    </row>
    <row r="289" spans="1:7" ht="13.5" customHeight="1" x14ac:dyDescent="0.2">
      <c r="A289" s="349" t="s">
        <v>132</v>
      </c>
      <c r="B289" s="349"/>
      <c r="C289" s="350"/>
      <c r="D289" s="201">
        <f>D290</f>
        <v>60000</v>
      </c>
      <c r="E289" s="223">
        <f>E290</f>
        <v>0</v>
      </c>
      <c r="F289" s="11">
        <f>E289/D289*100</f>
        <v>0</v>
      </c>
      <c r="G289" s="21"/>
    </row>
    <row r="290" spans="1:7" ht="13.5" customHeight="1" x14ac:dyDescent="0.2">
      <c r="A290" s="361" t="s">
        <v>100</v>
      </c>
      <c r="B290" s="361"/>
      <c r="C290" s="362"/>
      <c r="D290" s="186">
        <f>D294</f>
        <v>60000</v>
      </c>
      <c r="E290" s="157">
        <f>E294</f>
        <v>0</v>
      </c>
      <c r="F290" s="12">
        <f>E290/D290*100</f>
        <v>0</v>
      </c>
      <c r="G290" s="21"/>
    </row>
    <row r="291" spans="1:7" ht="12.75" customHeight="1" x14ac:dyDescent="0.2">
      <c r="A291" s="347" t="s">
        <v>224</v>
      </c>
      <c r="B291" s="347"/>
      <c r="C291" s="348"/>
      <c r="D291" s="187">
        <v>0</v>
      </c>
      <c r="E291" s="159">
        <v>0</v>
      </c>
      <c r="F291" s="13">
        <v>0</v>
      </c>
      <c r="G291" s="21"/>
    </row>
    <row r="292" spans="1:7" ht="13.5" customHeight="1" x14ac:dyDescent="0.2">
      <c r="A292" s="392" t="s">
        <v>246</v>
      </c>
      <c r="B292" s="392"/>
      <c r="C292" s="400"/>
      <c r="D292" s="187">
        <v>23000</v>
      </c>
      <c r="E292" s="159">
        <v>0</v>
      </c>
      <c r="F292" s="13">
        <f>E292/D292*100</f>
        <v>0</v>
      </c>
      <c r="G292" s="21"/>
    </row>
    <row r="293" spans="1:7" s="137" customFormat="1" ht="12.75" customHeight="1" x14ac:dyDescent="0.2">
      <c r="A293" s="392" t="s">
        <v>283</v>
      </c>
      <c r="B293" s="392"/>
      <c r="C293" s="400"/>
      <c r="D293" s="187">
        <v>37000</v>
      </c>
      <c r="E293" s="159"/>
      <c r="F293" s="13"/>
      <c r="G293" s="21"/>
    </row>
    <row r="294" spans="1:7" ht="13.5" customHeight="1" x14ac:dyDescent="0.2">
      <c r="B294" s="14">
        <v>3</v>
      </c>
      <c r="C294" s="23" t="s">
        <v>77</v>
      </c>
      <c r="D294" s="192">
        <f>D295</f>
        <v>60000</v>
      </c>
      <c r="E294" s="73">
        <f>E295</f>
        <v>0</v>
      </c>
      <c r="F294" s="20">
        <f>E294/D294*100</f>
        <v>0</v>
      </c>
      <c r="G294" s="21"/>
    </row>
    <row r="295" spans="1:7" ht="13.5" customHeight="1" x14ac:dyDescent="0.2">
      <c r="B295" s="14">
        <v>32</v>
      </c>
      <c r="C295" s="23" t="s">
        <v>78</v>
      </c>
      <c r="D295" s="188">
        <f>SUM(D296:D296)</f>
        <v>60000</v>
      </c>
      <c r="E295" s="161">
        <f>SUM(E296:E296)</f>
        <v>0</v>
      </c>
      <c r="F295" s="20">
        <f>E295/D295*100</f>
        <v>0</v>
      </c>
      <c r="G295" s="21"/>
    </row>
    <row r="296" spans="1:7" ht="13.5" customHeight="1" x14ac:dyDescent="0.2">
      <c r="B296" s="15">
        <v>323</v>
      </c>
      <c r="C296" s="27" t="s">
        <v>133</v>
      </c>
      <c r="D296" s="189">
        <v>60000</v>
      </c>
      <c r="E296" s="217">
        <v>0</v>
      </c>
      <c r="F296" s="20">
        <f>E296/D296*100</f>
        <v>0</v>
      </c>
      <c r="G296" s="21"/>
    </row>
    <row r="297" spans="1:7" ht="27" customHeight="1" x14ac:dyDescent="0.2">
      <c r="A297" s="407" t="s">
        <v>292</v>
      </c>
      <c r="B297" s="408"/>
      <c r="C297" s="409"/>
      <c r="D297" s="201">
        <f t="shared" ref="D297:E301" si="35">D298</f>
        <v>50000</v>
      </c>
      <c r="E297" s="113">
        <f t="shared" si="35"/>
        <v>0</v>
      </c>
      <c r="F297" s="117">
        <f>E297/D297*100</f>
        <v>0</v>
      </c>
      <c r="G297" s="21"/>
    </row>
    <row r="298" spans="1:7" ht="13.5" customHeight="1" x14ac:dyDescent="0.2">
      <c r="A298" s="361" t="s">
        <v>100</v>
      </c>
      <c r="B298" s="361"/>
      <c r="C298" s="362"/>
      <c r="D298" s="186">
        <f>D301</f>
        <v>50000</v>
      </c>
      <c r="E298" s="157">
        <f>E299</f>
        <v>0</v>
      </c>
      <c r="F298" s="12">
        <f>E298/D298*100</f>
        <v>0</v>
      </c>
      <c r="G298" s="21"/>
    </row>
    <row r="299" spans="1:7" ht="13.5" customHeight="1" x14ac:dyDescent="0.2">
      <c r="A299" s="347" t="s">
        <v>224</v>
      </c>
      <c r="B299" s="347"/>
      <c r="C299" s="348"/>
      <c r="D299" s="187">
        <v>0</v>
      </c>
      <c r="E299" s="159">
        <v>0</v>
      </c>
      <c r="F299" s="13">
        <v>0</v>
      </c>
      <c r="G299" s="21"/>
    </row>
    <row r="300" spans="1:7" s="92" customFormat="1" ht="13.5" customHeight="1" x14ac:dyDescent="0.2">
      <c r="A300" s="392" t="s">
        <v>246</v>
      </c>
      <c r="B300" s="392"/>
      <c r="C300" s="400"/>
      <c r="D300" s="187">
        <v>50000</v>
      </c>
      <c r="E300" s="159">
        <v>0</v>
      </c>
      <c r="F300" s="13"/>
      <c r="G300" s="21"/>
    </row>
    <row r="301" spans="1:7" ht="13.5" customHeight="1" x14ac:dyDescent="0.2">
      <c r="B301" s="14">
        <v>3</v>
      </c>
      <c r="C301" s="23" t="s">
        <v>77</v>
      </c>
      <c r="D301" s="192">
        <f t="shared" si="35"/>
        <v>50000</v>
      </c>
      <c r="E301" s="73">
        <f t="shared" si="35"/>
        <v>0</v>
      </c>
      <c r="F301" s="20">
        <f>E301/D301*100</f>
        <v>0</v>
      </c>
      <c r="G301" s="21"/>
    </row>
    <row r="302" spans="1:7" ht="13.5" customHeight="1" x14ac:dyDescent="0.2">
      <c r="B302" s="14">
        <v>32</v>
      </c>
      <c r="C302" s="23" t="s">
        <v>78</v>
      </c>
      <c r="D302" s="188">
        <f>SUM(D303:D303)</f>
        <v>50000</v>
      </c>
      <c r="E302" s="161">
        <f>SUM(E303:E303)</f>
        <v>0</v>
      </c>
      <c r="F302" s="20">
        <f>E302/D302*100</f>
        <v>0</v>
      </c>
      <c r="G302" s="21"/>
    </row>
    <row r="303" spans="1:7" ht="13.5" customHeight="1" x14ac:dyDescent="0.2">
      <c r="B303" s="15">
        <v>323</v>
      </c>
      <c r="C303" s="27" t="s">
        <v>128</v>
      </c>
      <c r="D303" s="189">
        <v>50000</v>
      </c>
      <c r="E303" s="217">
        <v>0</v>
      </c>
      <c r="F303" s="20">
        <f>E303/D303*100</f>
        <v>0</v>
      </c>
      <c r="G303" s="21"/>
    </row>
    <row r="304" spans="1:7" s="132" customFormat="1" ht="13.5" customHeight="1" x14ac:dyDescent="0.2">
      <c r="A304" s="407" t="s">
        <v>263</v>
      </c>
      <c r="B304" s="407"/>
      <c r="C304" s="422"/>
      <c r="D304" s="201">
        <f t="shared" ref="D304:E307" si="36">D305</f>
        <v>0</v>
      </c>
      <c r="E304" s="223">
        <f t="shared" si="36"/>
        <v>0</v>
      </c>
      <c r="F304" s="11">
        <v>0</v>
      </c>
      <c r="G304" s="21"/>
    </row>
    <row r="305" spans="1:8" s="132" customFormat="1" ht="13.5" customHeight="1" x14ac:dyDescent="0.2">
      <c r="A305" s="387" t="s">
        <v>112</v>
      </c>
      <c r="B305" s="387"/>
      <c r="C305" s="388"/>
      <c r="D305" s="186">
        <f t="shared" si="36"/>
        <v>0</v>
      </c>
      <c r="E305" s="157">
        <f t="shared" si="36"/>
        <v>0</v>
      </c>
      <c r="F305" s="12">
        <v>0</v>
      </c>
      <c r="G305" s="21"/>
    </row>
    <row r="306" spans="1:8" s="132" customFormat="1" ht="13.5" customHeight="1" x14ac:dyDescent="0.2">
      <c r="A306" s="373" t="s">
        <v>279</v>
      </c>
      <c r="B306" s="374"/>
      <c r="C306" s="375"/>
      <c r="D306" s="187">
        <f t="shared" si="36"/>
        <v>0</v>
      </c>
      <c r="E306" s="159">
        <f t="shared" si="36"/>
        <v>0</v>
      </c>
      <c r="F306" s="13">
        <v>0</v>
      </c>
      <c r="G306" s="21"/>
    </row>
    <row r="307" spans="1:8" s="132" customFormat="1" ht="13.5" customHeight="1" x14ac:dyDescent="0.2">
      <c r="B307" s="14">
        <v>3</v>
      </c>
      <c r="C307" s="133" t="s">
        <v>77</v>
      </c>
      <c r="D307" s="207">
        <f t="shared" si="36"/>
        <v>0</v>
      </c>
      <c r="E307" s="73">
        <f t="shared" si="36"/>
        <v>0</v>
      </c>
      <c r="F307" s="20">
        <v>0</v>
      </c>
      <c r="G307" s="21"/>
    </row>
    <row r="308" spans="1:8" s="132" customFormat="1" ht="13.5" customHeight="1" x14ac:dyDescent="0.2">
      <c r="B308" s="14">
        <v>38</v>
      </c>
      <c r="C308" s="133" t="s">
        <v>81</v>
      </c>
      <c r="D308" s="41">
        <f>SUM(D309:D309)</f>
        <v>0</v>
      </c>
      <c r="E308" s="161">
        <f>SUM(E309:E309)</f>
        <v>0</v>
      </c>
      <c r="F308" s="20">
        <v>0</v>
      </c>
      <c r="G308" s="21"/>
    </row>
    <row r="309" spans="1:8" s="132" customFormat="1" ht="13.5" customHeight="1" x14ac:dyDescent="0.2">
      <c r="B309" s="15">
        <v>383</v>
      </c>
      <c r="C309" s="32" t="s">
        <v>258</v>
      </c>
      <c r="D309" s="199">
        <v>0</v>
      </c>
      <c r="E309" s="141">
        <v>0</v>
      </c>
      <c r="F309" s="20">
        <v>0</v>
      </c>
      <c r="G309" s="21"/>
    </row>
    <row r="310" spans="1:8" s="75" customFormat="1" ht="16.5" customHeight="1" x14ac:dyDescent="0.2">
      <c r="A310" s="414" t="s">
        <v>232</v>
      </c>
      <c r="B310" s="414"/>
      <c r="C310" s="415"/>
      <c r="D310" s="208">
        <f>SUM(D311,D340,D367)</f>
        <v>5210000</v>
      </c>
      <c r="E310" s="67">
        <f>SUM(E311,E340,E367)</f>
        <v>291990.07</v>
      </c>
      <c r="F310" s="20">
        <f t="shared" ref="F310:F321" si="37">E310/D310*100</f>
        <v>5.6044159309021113</v>
      </c>
      <c r="H310" s="76"/>
    </row>
    <row r="311" spans="1:8" ht="21" customHeight="1" x14ac:dyDescent="0.2">
      <c r="A311" s="383" t="s">
        <v>216</v>
      </c>
      <c r="B311" s="383"/>
      <c r="C311" s="384"/>
      <c r="D311" s="184">
        <f>SUM(D312,D318,D327)</f>
        <v>560000</v>
      </c>
      <c r="E311" s="109">
        <f>SUM(E312,E318,E327)</f>
        <v>266309.40000000002</v>
      </c>
      <c r="F311" s="81">
        <f t="shared" si="37"/>
        <v>47.555250000000001</v>
      </c>
    </row>
    <row r="312" spans="1:8" ht="27" customHeight="1" x14ac:dyDescent="0.2">
      <c r="A312" s="378" t="s">
        <v>284</v>
      </c>
      <c r="B312" s="349"/>
      <c r="C312" s="350"/>
      <c r="D312" s="201">
        <f t="shared" ref="D312:E315" si="38">D313</f>
        <v>20000</v>
      </c>
      <c r="E312" s="113">
        <f t="shared" si="38"/>
        <v>10900</v>
      </c>
      <c r="F312" s="117">
        <f t="shared" si="37"/>
        <v>54.500000000000007</v>
      </c>
    </row>
    <row r="313" spans="1:8" ht="13.5" customHeight="1" x14ac:dyDescent="0.2">
      <c r="A313" s="361" t="s">
        <v>134</v>
      </c>
      <c r="B313" s="361"/>
      <c r="C313" s="362"/>
      <c r="D313" s="186">
        <f t="shared" si="38"/>
        <v>20000</v>
      </c>
      <c r="E313" s="157">
        <f t="shared" si="38"/>
        <v>10900</v>
      </c>
      <c r="F313" s="12">
        <f t="shared" si="37"/>
        <v>54.500000000000007</v>
      </c>
    </row>
    <row r="314" spans="1:8" ht="13.5" customHeight="1" x14ac:dyDescent="0.2">
      <c r="A314" s="347" t="s">
        <v>223</v>
      </c>
      <c r="B314" s="347"/>
      <c r="C314" s="348"/>
      <c r="D314" s="187">
        <f t="shared" si="38"/>
        <v>20000</v>
      </c>
      <c r="E314" s="159">
        <f t="shared" si="38"/>
        <v>10900</v>
      </c>
      <c r="F314" s="13">
        <f t="shared" si="37"/>
        <v>54.500000000000007</v>
      </c>
    </row>
    <row r="315" spans="1:8" ht="13.5" customHeight="1" x14ac:dyDescent="0.2">
      <c r="B315" s="14">
        <v>3</v>
      </c>
      <c r="C315" s="23" t="s">
        <v>77</v>
      </c>
      <c r="D315" s="192">
        <f t="shared" si="38"/>
        <v>20000</v>
      </c>
      <c r="E315" s="73">
        <f t="shared" si="38"/>
        <v>10900</v>
      </c>
      <c r="F315" s="20">
        <f t="shared" si="37"/>
        <v>54.500000000000007</v>
      </c>
    </row>
    <row r="316" spans="1:8" ht="13.5" customHeight="1" x14ac:dyDescent="0.2">
      <c r="B316" s="14">
        <v>36</v>
      </c>
      <c r="C316" s="23" t="s">
        <v>121</v>
      </c>
      <c r="D316" s="188">
        <f>SUM(D317:D317)</f>
        <v>20000</v>
      </c>
      <c r="E316" s="161">
        <f>SUM(E317:E317)</f>
        <v>10900</v>
      </c>
      <c r="F316" s="20">
        <f t="shared" si="37"/>
        <v>54.500000000000007</v>
      </c>
    </row>
    <row r="317" spans="1:8" ht="13.5" customHeight="1" x14ac:dyDescent="0.2">
      <c r="B317" s="15">
        <v>363</v>
      </c>
      <c r="C317" s="27" t="s">
        <v>122</v>
      </c>
      <c r="D317" s="189">
        <v>20000</v>
      </c>
      <c r="E317" s="217">
        <v>10900</v>
      </c>
      <c r="F317" s="20">
        <f t="shared" si="37"/>
        <v>54.500000000000007</v>
      </c>
    </row>
    <row r="318" spans="1:8" s="49" customFormat="1" ht="14.25" customHeight="1" x14ac:dyDescent="0.2">
      <c r="A318" s="416" t="s">
        <v>217</v>
      </c>
      <c r="B318" s="416"/>
      <c r="C318" s="417"/>
      <c r="D318" s="201">
        <f>D319</f>
        <v>450000</v>
      </c>
      <c r="E318" s="223">
        <f t="shared" ref="D318:E319" si="39">E319</f>
        <v>254922.9</v>
      </c>
      <c r="F318" s="11">
        <f t="shared" si="37"/>
        <v>56.649533333333338</v>
      </c>
    </row>
    <row r="319" spans="1:8" s="49" customFormat="1" ht="13.5" customHeight="1" x14ac:dyDescent="0.2">
      <c r="A319" s="361" t="s">
        <v>134</v>
      </c>
      <c r="B319" s="361"/>
      <c r="C319" s="362"/>
      <c r="D319" s="186">
        <f t="shared" si="39"/>
        <v>450000</v>
      </c>
      <c r="E319" s="157">
        <f t="shared" si="39"/>
        <v>254922.9</v>
      </c>
      <c r="F319" s="12">
        <f t="shared" si="37"/>
        <v>56.649533333333338</v>
      </c>
    </row>
    <row r="320" spans="1:8" s="49" customFormat="1" ht="13.5" customHeight="1" x14ac:dyDescent="0.2">
      <c r="A320" s="373" t="s">
        <v>279</v>
      </c>
      <c r="B320" s="374"/>
      <c r="C320" s="375"/>
      <c r="D320" s="187">
        <f>D321</f>
        <v>450000</v>
      </c>
      <c r="E320" s="159">
        <f>E321</f>
        <v>254922.9</v>
      </c>
      <c r="F320" s="13">
        <f t="shared" si="37"/>
        <v>56.649533333333338</v>
      </c>
    </row>
    <row r="321" spans="1:6" s="49" customFormat="1" ht="13.5" customHeight="1" x14ac:dyDescent="0.2">
      <c r="A321" s="126"/>
      <c r="B321" s="14">
        <v>3</v>
      </c>
      <c r="C321" s="50" t="s">
        <v>77</v>
      </c>
      <c r="D321" s="207">
        <f>SUM(D322,D325)</f>
        <v>450000</v>
      </c>
      <c r="E321" s="73">
        <f>SUM(E322,E325)</f>
        <v>254922.9</v>
      </c>
      <c r="F321" s="20">
        <f t="shared" si="37"/>
        <v>56.649533333333338</v>
      </c>
    </row>
    <row r="322" spans="1:6" s="135" customFormat="1" ht="13.5" customHeight="1" x14ac:dyDescent="0.2">
      <c r="B322" s="14">
        <v>32</v>
      </c>
      <c r="C322" s="134" t="s">
        <v>78</v>
      </c>
      <c r="D322" s="207">
        <f>SUM(D323,D324)</f>
        <v>120000</v>
      </c>
      <c r="E322" s="73">
        <f>SUM(E323,E324)</f>
        <v>40132.5</v>
      </c>
      <c r="F322" s="20">
        <v>0</v>
      </c>
    </row>
    <row r="323" spans="1:6" s="135" customFormat="1" ht="13.5" customHeight="1" x14ac:dyDescent="0.2">
      <c r="B323" s="15">
        <v>322</v>
      </c>
      <c r="C323" s="136" t="s">
        <v>93</v>
      </c>
      <c r="D323" s="42">
        <v>100000</v>
      </c>
      <c r="E323" s="140">
        <v>34454.449999999997</v>
      </c>
      <c r="F323" s="20">
        <v>0</v>
      </c>
    </row>
    <row r="324" spans="1:6" s="135" customFormat="1" ht="13.5" customHeight="1" x14ac:dyDescent="0.2">
      <c r="B324" s="15">
        <v>323</v>
      </c>
      <c r="C324" s="136" t="s">
        <v>128</v>
      </c>
      <c r="D324" s="209">
        <v>20000</v>
      </c>
      <c r="E324" s="141">
        <v>5678.05</v>
      </c>
      <c r="F324" s="20">
        <v>0</v>
      </c>
    </row>
    <row r="325" spans="1:6" s="49" customFormat="1" ht="13.5" customHeight="1" x14ac:dyDescent="0.2">
      <c r="A325" s="126"/>
      <c r="B325" s="14">
        <v>36</v>
      </c>
      <c r="C325" s="50" t="s">
        <v>121</v>
      </c>
      <c r="D325" s="188">
        <f>SUM(D326:D326)</f>
        <v>330000</v>
      </c>
      <c r="E325" s="161">
        <f>SUM(E326:E326)</f>
        <v>214790.39999999999</v>
      </c>
      <c r="F325" s="20">
        <f>E325/D325*100</f>
        <v>65.088000000000008</v>
      </c>
    </row>
    <row r="326" spans="1:6" s="49" customFormat="1" ht="13.5" customHeight="1" x14ac:dyDescent="0.2">
      <c r="A326" s="126"/>
      <c r="B326" s="15">
        <v>363</v>
      </c>
      <c r="C326" s="51" t="s">
        <v>122</v>
      </c>
      <c r="D326" s="199">
        <v>330000</v>
      </c>
      <c r="E326" s="141">
        <v>214790.39999999999</v>
      </c>
      <c r="F326" s="20">
        <f>E326/D326*100</f>
        <v>65.088000000000008</v>
      </c>
    </row>
    <row r="327" spans="1:6" ht="15.75" customHeight="1" x14ac:dyDescent="0.2">
      <c r="A327" s="349" t="s">
        <v>136</v>
      </c>
      <c r="B327" s="349"/>
      <c r="C327" s="350"/>
      <c r="D327" s="201">
        <f>D328</f>
        <v>90000</v>
      </c>
      <c r="E327" s="223">
        <f>E328</f>
        <v>486.5</v>
      </c>
      <c r="F327" s="11">
        <f>E327/D327*100</f>
        <v>0.54055555555555557</v>
      </c>
    </row>
    <row r="328" spans="1:6" ht="13.5" customHeight="1" x14ac:dyDescent="0.2">
      <c r="A328" s="361" t="s">
        <v>137</v>
      </c>
      <c r="B328" s="361"/>
      <c r="C328" s="362"/>
      <c r="D328" s="186">
        <f>SUM(D333,D336)</f>
        <v>90000</v>
      </c>
      <c r="E328" s="157">
        <f>SUM(E333,E336)</f>
        <v>486.5</v>
      </c>
      <c r="F328" s="12">
        <f>E328/D328*100</f>
        <v>0.54055555555555557</v>
      </c>
    </row>
    <row r="329" spans="1:6" ht="13.5" customHeight="1" x14ac:dyDescent="0.2">
      <c r="A329" s="382" t="s">
        <v>264</v>
      </c>
      <c r="B329" s="380"/>
      <c r="C329" s="381"/>
      <c r="D329" s="187">
        <v>0</v>
      </c>
      <c r="E329" s="159">
        <v>0</v>
      </c>
      <c r="F329" s="13">
        <v>0</v>
      </c>
    </row>
    <row r="330" spans="1:6" s="132" customFormat="1" ht="13.5" customHeight="1" x14ac:dyDescent="0.2">
      <c r="A330" s="373" t="s">
        <v>279</v>
      </c>
      <c r="B330" s="374"/>
      <c r="C330" s="375"/>
      <c r="D330" s="187">
        <v>0</v>
      </c>
      <c r="E330" s="159">
        <v>0</v>
      </c>
      <c r="F330" s="13">
        <v>0</v>
      </c>
    </row>
    <row r="331" spans="1:6" s="24" customFormat="1" ht="13.5" customHeight="1" x14ac:dyDescent="0.2">
      <c r="A331" s="347" t="s">
        <v>223</v>
      </c>
      <c r="B331" s="347"/>
      <c r="C331" s="348"/>
      <c r="D331" s="187">
        <v>0</v>
      </c>
      <c r="E331" s="159">
        <v>0</v>
      </c>
      <c r="F331" s="13">
        <v>0</v>
      </c>
    </row>
    <row r="332" spans="1:6" s="148" customFormat="1" ht="13.5" customHeight="1" x14ac:dyDescent="0.2">
      <c r="A332" s="403" t="s">
        <v>295</v>
      </c>
      <c r="B332" s="403"/>
      <c r="C332" s="404"/>
      <c r="D332" s="191">
        <v>90000</v>
      </c>
      <c r="E332" s="219">
        <v>486.5</v>
      </c>
      <c r="F332" s="13">
        <v>0</v>
      </c>
    </row>
    <row r="333" spans="1:6" s="64" customFormat="1" ht="13.5" customHeight="1" x14ac:dyDescent="0.2">
      <c r="A333" s="126"/>
      <c r="B333" s="14">
        <v>3</v>
      </c>
      <c r="C333" s="63" t="s">
        <v>77</v>
      </c>
      <c r="D333" s="210">
        <f t="shared" ref="D333:E334" si="40">D334</f>
        <v>0</v>
      </c>
      <c r="E333" s="226">
        <f t="shared" si="40"/>
        <v>0</v>
      </c>
      <c r="F333" s="20">
        <v>0</v>
      </c>
    </row>
    <row r="334" spans="1:6" s="64" customFormat="1" ht="13.5" customHeight="1" x14ac:dyDescent="0.2">
      <c r="A334" s="126"/>
      <c r="B334" s="14">
        <v>32</v>
      </c>
      <c r="C334" s="63" t="s">
        <v>78</v>
      </c>
      <c r="D334" s="210">
        <f t="shared" si="40"/>
        <v>0</v>
      </c>
      <c r="E334" s="226">
        <f t="shared" si="40"/>
        <v>0</v>
      </c>
      <c r="F334" s="20">
        <v>0</v>
      </c>
    </row>
    <row r="335" spans="1:6" s="64" customFormat="1" ht="13.5" customHeight="1" x14ac:dyDescent="0.2">
      <c r="A335" s="126"/>
      <c r="B335" s="15">
        <v>323</v>
      </c>
      <c r="C335" s="65" t="s">
        <v>128</v>
      </c>
      <c r="D335" s="200">
        <v>0</v>
      </c>
      <c r="E335" s="222">
        <v>0</v>
      </c>
      <c r="F335" s="20">
        <v>0</v>
      </c>
    </row>
    <row r="336" spans="1:6" ht="13.5" customHeight="1" x14ac:dyDescent="0.2">
      <c r="B336" s="14">
        <v>4</v>
      </c>
      <c r="C336" s="23" t="s">
        <v>138</v>
      </c>
      <c r="D336" s="192">
        <f>D337</f>
        <v>90000</v>
      </c>
      <c r="E336" s="73">
        <f>E337</f>
        <v>486.5</v>
      </c>
      <c r="F336" s="20">
        <f>E336/D336*100</f>
        <v>0.54055555555555557</v>
      </c>
    </row>
    <row r="337" spans="1:8" ht="13.5" customHeight="1" x14ac:dyDescent="0.2">
      <c r="B337" s="14">
        <v>42</v>
      </c>
      <c r="C337" s="23" t="s">
        <v>139</v>
      </c>
      <c r="D337" s="188">
        <f>SUM(D338,D339)</f>
        <v>90000</v>
      </c>
      <c r="E337" s="161">
        <f>SUM(E338,E339)</f>
        <v>486.5</v>
      </c>
      <c r="F337" s="20">
        <f>E337/D337*100</f>
        <v>0.54055555555555557</v>
      </c>
    </row>
    <row r="338" spans="1:8" ht="13.5" customHeight="1" x14ac:dyDescent="0.2">
      <c r="B338" s="15">
        <v>421</v>
      </c>
      <c r="C338" s="27" t="s">
        <v>111</v>
      </c>
      <c r="D338" s="189">
        <v>80000</v>
      </c>
      <c r="E338" s="217">
        <v>0</v>
      </c>
      <c r="F338" s="20">
        <f>E338/D338*100</f>
        <v>0</v>
      </c>
      <c r="H338" s="53"/>
    </row>
    <row r="339" spans="1:8" s="64" customFormat="1" ht="13.5" customHeight="1" x14ac:dyDescent="0.2">
      <c r="A339" s="126"/>
      <c r="B339" s="66">
        <v>422</v>
      </c>
      <c r="C339" s="30" t="s">
        <v>207</v>
      </c>
      <c r="D339" s="189">
        <v>10000</v>
      </c>
      <c r="E339" s="217">
        <v>486.5</v>
      </c>
      <c r="F339" s="20">
        <v>0</v>
      </c>
      <c r="H339" s="53"/>
    </row>
    <row r="340" spans="1:8" ht="24.75" customHeight="1" x14ac:dyDescent="0.2">
      <c r="A340" s="383" t="s">
        <v>249</v>
      </c>
      <c r="B340" s="383"/>
      <c r="C340" s="384"/>
      <c r="D340" s="184">
        <f>SUM(D341,D347,D353,D360)</f>
        <v>4630000</v>
      </c>
      <c r="E340" s="109">
        <f>SUM(E341,E347,E353,E360)</f>
        <v>16680.669999999998</v>
      </c>
      <c r="F340" s="81">
        <f t="shared" ref="F340:F355" si="41">E340/D340*100</f>
        <v>0.36027365010799134</v>
      </c>
    </row>
    <row r="341" spans="1:8" ht="19.5" customHeight="1" x14ac:dyDescent="0.2">
      <c r="A341" s="398" t="s">
        <v>140</v>
      </c>
      <c r="B341" s="398"/>
      <c r="C341" s="399"/>
      <c r="D341" s="201">
        <f>D344</f>
        <v>15000</v>
      </c>
      <c r="E341" s="223">
        <f t="shared" ref="D341:E344" si="42">E342</f>
        <v>0</v>
      </c>
      <c r="F341" s="11">
        <f t="shared" si="41"/>
        <v>0</v>
      </c>
    </row>
    <row r="342" spans="1:8" ht="13.5" customHeight="1" x14ac:dyDescent="0.2">
      <c r="A342" s="361" t="s">
        <v>134</v>
      </c>
      <c r="B342" s="361"/>
      <c r="C342" s="362"/>
      <c r="D342" s="186">
        <f t="shared" si="42"/>
        <v>15000</v>
      </c>
      <c r="E342" s="157">
        <f t="shared" si="42"/>
        <v>0</v>
      </c>
      <c r="F342" s="12">
        <f t="shared" si="41"/>
        <v>0</v>
      </c>
    </row>
    <row r="343" spans="1:8" ht="13.5" customHeight="1" x14ac:dyDescent="0.2">
      <c r="A343" s="347" t="s">
        <v>223</v>
      </c>
      <c r="B343" s="347"/>
      <c r="C343" s="348"/>
      <c r="D343" s="187">
        <f t="shared" si="42"/>
        <v>15000</v>
      </c>
      <c r="E343" s="159">
        <f t="shared" si="42"/>
        <v>0</v>
      </c>
      <c r="F343" s="13">
        <f t="shared" si="41"/>
        <v>0</v>
      </c>
    </row>
    <row r="344" spans="1:8" ht="13.5" customHeight="1" x14ac:dyDescent="0.2">
      <c r="B344" s="14">
        <v>3</v>
      </c>
      <c r="C344" s="23" t="s">
        <v>77</v>
      </c>
      <c r="D344" s="192">
        <f t="shared" si="42"/>
        <v>15000</v>
      </c>
      <c r="E344" s="73">
        <f t="shared" si="42"/>
        <v>0</v>
      </c>
      <c r="F344" s="20">
        <f t="shared" si="41"/>
        <v>0</v>
      </c>
    </row>
    <row r="345" spans="1:8" ht="13.5" customHeight="1" x14ac:dyDescent="0.2">
      <c r="B345" s="14">
        <v>36</v>
      </c>
      <c r="C345" s="23" t="s">
        <v>121</v>
      </c>
      <c r="D345" s="188">
        <f>SUM(D346:D346)</f>
        <v>15000</v>
      </c>
      <c r="E345" s="161">
        <f>SUM(E346:E346)</f>
        <v>0</v>
      </c>
      <c r="F345" s="20">
        <f t="shared" si="41"/>
        <v>0</v>
      </c>
    </row>
    <row r="346" spans="1:8" ht="13.5" customHeight="1" x14ac:dyDescent="0.2">
      <c r="B346" s="15">
        <v>363</v>
      </c>
      <c r="C346" s="27" t="s">
        <v>122</v>
      </c>
      <c r="D346" s="189">
        <v>15000</v>
      </c>
      <c r="E346" s="217">
        <v>0</v>
      </c>
      <c r="F346" s="20">
        <f t="shared" si="41"/>
        <v>0</v>
      </c>
    </row>
    <row r="347" spans="1:8" ht="27" customHeight="1" x14ac:dyDescent="0.2">
      <c r="A347" s="398" t="s">
        <v>141</v>
      </c>
      <c r="B347" s="398"/>
      <c r="C347" s="399"/>
      <c r="D347" s="201">
        <f t="shared" ref="D347:E350" si="43">D348</f>
        <v>25000</v>
      </c>
      <c r="E347" s="113">
        <f t="shared" si="43"/>
        <v>16680.669999999998</v>
      </c>
      <c r="F347" s="117">
        <f t="shared" si="41"/>
        <v>66.722679999999997</v>
      </c>
    </row>
    <row r="348" spans="1:8" ht="13.5" customHeight="1" x14ac:dyDescent="0.2">
      <c r="A348" s="361" t="s">
        <v>134</v>
      </c>
      <c r="B348" s="361"/>
      <c r="C348" s="362"/>
      <c r="D348" s="186">
        <f t="shared" si="43"/>
        <v>25000</v>
      </c>
      <c r="E348" s="157">
        <f t="shared" si="43"/>
        <v>16680.669999999998</v>
      </c>
      <c r="F348" s="12">
        <f t="shared" si="41"/>
        <v>66.722679999999997</v>
      </c>
    </row>
    <row r="349" spans="1:8" ht="13.5" customHeight="1" x14ac:dyDescent="0.2">
      <c r="A349" s="380" t="s">
        <v>135</v>
      </c>
      <c r="B349" s="380"/>
      <c r="C349" s="381"/>
      <c r="D349" s="187">
        <f t="shared" si="43"/>
        <v>25000</v>
      </c>
      <c r="E349" s="159">
        <f t="shared" si="43"/>
        <v>16680.669999999998</v>
      </c>
      <c r="F349" s="13">
        <f t="shared" si="41"/>
        <v>66.722679999999997</v>
      </c>
    </row>
    <row r="350" spans="1:8" ht="13.5" customHeight="1" x14ac:dyDescent="0.2">
      <c r="B350" s="14">
        <v>3</v>
      </c>
      <c r="C350" s="23" t="s">
        <v>77</v>
      </c>
      <c r="D350" s="192">
        <f t="shared" si="43"/>
        <v>25000</v>
      </c>
      <c r="E350" s="73">
        <f t="shared" si="43"/>
        <v>16680.669999999998</v>
      </c>
      <c r="F350" s="20">
        <f t="shared" si="41"/>
        <v>66.722679999999997</v>
      </c>
    </row>
    <row r="351" spans="1:8" ht="13.5" customHeight="1" x14ac:dyDescent="0.2">
      <c r="B351" s="14">
        <v>37</v>
      </c>
      <c r="C351" s="23" t="s">
        <v>142</v>
      </c>
      <c r="D351" s="188">
        <f>SUM(D352:D352)</f>
        <v>25000</v>
      </c>
      <c r="E351" s="161">
        <f>SUM(E352:E352)</f>
        <v>16680.669999999998</v>
      </c>
      <c r="F351" s="20">
        <f t="shared" si="41"/>
        <v>66.722679999999997</v>
      </c>
    </row>
    <row r="352" spans="1:8" ht="13.5" customHeight="1" x14ac:dyDescent="0.2">
      <c r="B352" s="17">
        <v>372</v>
      </c>
      <c r="C352" s="27" t="s">
        <v>143</v>
      </c>
      <c r="D352" s="211">
        <v>25000</v>
      </c>
      <c r="E352" s="227">
        <v>16680.669999999998</v>
      </c>
      <c r="F352" s="20">
        <f t="shared" si="41"/>
        <v>66.722679999999997</v>
      </c>
    </row>
    <row r="353" spans="1:8" ht="27" customHeight="1" x14ac:dyDescent="0.2">
      <c r="A353" s="398" t="s">
        <v>144</v>
      </c>
      <c r="B353" s="398"/>
      <c r="C353" s="399"/>
      <c r="D353" s="201">
        <f t="shared" ref="D353:E357" si="44">D354</f>
        <v>40000</v>
      </c>
      <c r="E353" s="113">
        <f t="shared" si="44"/>
        <v>0</v>
      </c>
      <c r="F353" s="117">
        <f t="shared" si="41"/>
        <v>0</v>
      </c>
    </row>
    <row r="354" spans="1:8" ht="13.5" customHeight="1" x14ac:dyDescent="0.2">
      <c r="A354" s="387" t="s">
        <v>134</v>
      </c>
      <c r="B354" s="387"/>
      <c r="C354" s="388"/>
      <c r="D354" s="186">
        <f>D357</f>
        <v>40000</v>
      </c>
      <c r="E354" s="157">
        <f t="shared" si="44"/>
        <v>0</v>
      </c>
      <c r="F354" s="12">
        <f t="shared" si="41"/>
        <v>0</v>
      </c>
    </row>
    <row r="355" spans="1:8" ht="13.5" customHeight="1" x14ac:dyDescent="0.2">
      <c r="A355" s="347" t="s">
        <v>223</v>
      </c>
      <c r="B355" s="347"/>
      <c r="C355" s="348"/>
      <c r="D355" s="187">
        <v>22742</v>
      </c>
      <c r="E355" s="159">
        <f>E357</f>
        <v>0</v>
      </c>
      <c r="F355" s="13">
        <f t="shared" si="41"/>
        <v>0</v>
      </c>
    </row>
    <row r="356" spans="1:8" s="148" customFormat="1" ht="13.5" customHeight="1" x14ac:dyDescent="0.2">
      <c r="A356" s="403" t="s">
        <v>295</v>
      </c>
      <c r="B356" s="403"/>
      <c r="C356" s="404"/>
      <c r="D356" s="187">
        <v>17258</v>
      </c>
      <c r="E356" s="159"/>
      <c r="F356" s="13"/>
    </row>
    <row r="357" spans="1:8" ht="13.5" customHeight="1" x14ac:dyDescent="0.2">
      <c r="B357" s="14">
        <v>3</v>
      </c>
      <c r="C357" s="23" t="s">
        <v>77</v>
      </c>
      <c r="D357" s="192">
        <f t="shared" si="44"/>
        <v>40000</v>
      </c>
      <c r="E357" s="73">
        <f t="shared" si="44"/>
        <v>0</v>
      </c>
      <c r="F357" s="20">
        <f t="shared" ref="F357:F362" si="45">E357/D357*100</f>
        <v>0</v>
      </c>
    </row>
    <row r="358" spans="1:8" ht="13.5" customHeight="1" x14ac:dyDescent="0.2">
      <c r="B358" s="14">
        <v>37</v>
      </c>
      <c r="C358" s="23" t="s">
        <v>142</v>
      </c>
      <c r="D358" s="188">
        <f>SUM(D359:D359)</f>
        <v>40000</v>
      </c>
      <c r="E358" s="161">
        <f>SUM(E359:E359)</f>
        <v>0</v>
      </c>
      <c r="F358" s="20">
        <f t="shared" si="45"/>
        <v>0</v>
      </c>
    </row>
    <row r="359" spans="1:8" ht="13.5" customHeight="1" x14ac:dyDescent="0.2">
      <c r="B359" s="15">
        <v>372</v>
      </c>
      <c r="C359" s="27" t="s">
        <v>145</v>
      </c>
      <c r="D359" s="189">
        <v>40000</v>
      </c>
      <c r="E359" s="217">
        <v>0</v>
      </c>
      <c r="F359" s="20">
        <f t="shared" si="45"/>
        <v>0</v>
      </c>
    </row>
    <row r="360" spans="1:8" ht="27" customHeight="1" x14ac:dyDescent="0.2">
      <c r="A360" s="349" t="s">
        <v>146</v>
      </c>
      <c r="B360" s="349"/>
      <c r="C360" s="350"/>
      <c r="D360" s="201">
        <f t="shared" ref="D360:E364" si="46">D361</f>
        <v>4550000</v>
      </c>
      <c r="E360" s="113">
        <f t="shared" si="46"/>
        <v>0</v>
      </c>
      <c r="F360" s="117">
        <f t="shared" si="45"/>
        <v>0</v>
      </c>
    </row>
    <row r="361" spans="1:8" ht="13.5" customHeight="1" x14ac:dyDescent="0.2">
      <c r="A361" s="361" t="s">
        <v>134</v>
      </c>
      <c r="B361" s="361"/>
      <c r="C361" s="362"/>
      <c r="D361" s="186">
        <f>SUM(D362,D363)</f>
        <v>4550000</v>
      </c>
      <c r="E361" s="157">
        <f>SUM(E363,E362)</f>
        <v>0</v>
      </c>
      <c r="F361" s="12">
        <f t="shared" si="45"/>
        <v>0</v>
      </c>
      <c r="H361" s="52"/>
    </row>
    <row r="362" spans="1:8" ht="13.5" customHeight="1" x14ac:dyDescent="0.2">
      <c r="A362" s="382" t="s">
        <v>264</v>
      </c>
      <c r="B362" s="380"/>
      <c r="C362" s="381"/>
      <c r="D362" s="187">
        <v>4500000</v>
      </c>
      <c r="E362" s="159">
        <v>0</v>
      </c>
      <c r="F362" s="13">
        <f t="shared" si="45"/>
        <v>0</v>
      </c>
      <c r="H362" s="142"/>
    </row>
    <row r="363" spans="1:8" s="40" customFormat="1" ht="13.5" customHeight="1" x14ac:dyDescent="0.2">
      <c r="A363" s="382" t="s">
        <v>265</v>
      </c>
      <c r="B363" s="380"/>
      <c r="C363" s="381"/>
      <c r="D363" s="187">
        <v>50000</v>
      </c>
      <c r="E363" s="159">
        <v>0</v>
      </c>
      <c r="F363" s="13">
        <v>0</v>
      </c>
    </row>
    <row r="364" spans="1:8" ht="13.5" customHeight="1" x14ac:dyDescent="0.2">
      <c r="B364" s="14">
        <v>4</v>
      </c>
      <c r="C364" s="45" t="s">
        <v>138</v>
      </c>
      <c r="D364" s="192">
        <f t="shared" si="46"/>
        <v>4550000</v>
      </c>
      <c r="E364" s="73">
        <f>E365</f>
        <v>0</v>
      </c>
      <c r="F364" s="20">
        <f t="shared" ref="F364:F387" si="47">E364/D364*100</f>
        <v>0</v>
      </c>
    </row>
    <row r="365" spans="1:8" ht="13.5" customHeight="1" x14ac:dyDescent="0.2">
      <c r="B365" s="14">
        <v>42</v>
      </c>
      <c r="C365" s="45" t="s">
        <v>139</v>
      </c>
      <c r="D365" s="188">
        <f>SUM(D366:D366)</f>
        <v>4550000</v>
      </c>
      <c r="E365" s="161">
        <f>SUM(E366:E366)</f>
        <v>0</v>
      </c>
      <c r="F365" s="20">
        <f t="shared" si="47"/>
        <v>0</v>
      </c>
    </row>
    <row r="366" spans="1:8" ht="13.5" customHeight="1" x14ac:dyDescent="0.2">
      <c r="B366" s="15">
        <v>421</v>
      </c>
      <c r="C366" s="46" t="s">
        <v>111</v>
      </c>
      <c r="D366" s="189">
        <v>4550000</v>
      </c>
      <c r="E366" s="217">
        <v>0</v>
      </c>
      <c r="F366" s="20">
        <f t="shared" si="47"/>
        <v>0</v>
      </c>
    </row>
    <row r="367" spans="1:8" ht="21.6" customHeight="1" x14ac:dyDescent="0.2">
      <c r="A367" s="357" t="s">
        <v>147</v>
      </c>
      <c r="B367" s="357"/>
      <c r="C367" s="358"/>
      <c r="D367" s="184">
        <f t="shared" ref="D367:E371" si="48">D368</f>
        <v>20000</v>
      </c>
      <c r="E367" s="109">
        <f t="shared" si="48"/>
        <v>9000</v>
      </c>
      <c r="F367" s="81">
        <f t="shared" si="47"/>
        <v>45</v>
      </c>
    </row>
    <row r="368" spans="1:8" ht="14.1" customHeight="1" x14ac:dyDescent="0.2">
      <c r="A368" s="349" t="s">
        <v>148</v>
      </c>
      <c r="B368" s="349"/>
      <c r="C368" s="350"/>
      <c r="D368" s="201">
        <f t="shared" si="48"/>
        <v>20000</v>
      </c>
      <c r="E368" s="223">
        <f t="shared" si="48"/>
        <v>9000</v>
      </c>
      <c r="F368" s="11">
        <f t="shared" si="47"/>
        <v>45</v>
      </c>
    </row>
    <row r="369" spans="1:6" ht="13.5" customHeight="1" x14ac:dyDescent="0.2">
      <c r="A369" s="361" t="s">
        <v>137</v>
      </c>
      <c r="B369" s="361"/>
      <c r="C369" s="362"/>
      <c r="D369" s="186">
        <f t="shared" si="48"/>
        <v>20000</v>
      </c>
      <c r="E369" s="157">
        <f t="shared" si="48"/>
        <v>9000</v>
      </c>
      <c r="F369" s="12">
        <f t="shared" si="47"/>
        <v>45</v>
      </c>
    </row>
    <row r="370" spans="1:6" ht="13.5" customHeight="1" x14ac:dyDescent="0.2">
      <c r="A370" s="347" t="s">
        <v>223</v>
      </c>
      <c r="B370" s="347"/>
      <c r="C370" s="348"/>
      <c r="D370" s="187">
        <f t="shared" si="48"/>
        <v>20000</v>
      </c>
      <c r="E370" s="159">
        <f t="shared" si="48"/>
        <v>9000</v>
      </c>
      <c r="F370" s="13">
        <f t="shared" si="47"/>
        <v>45</v>
      </c>
    </row>
    <row r="371" spans="1:6" ht="13.5" customHeight="1" x14ac:dyDescent="0.2">
      <c r="B371" s="14">
        <v>3</v>
      </c>
      <c r="C371" s="23" t="s">
        <v>77</v>
      </c>
      <c r="D371" s="192">
        <f t="shared" si="48"/>
        <v>20000</v>
      </c>
      <c r="E371" s="73">
        <f t="shared" si="48"/>
        <v>9000</v>
      </c>
      <c r="F371" s="20">
        <f t="shared" si="47"/>
        <v>45</v>
      </c>
    </row>
    <row r="372" spans="1:6" ht="13.5" customHeight="1" x14ac:dyDescent="0.2">
      <c r="B372" s="14">
        <v>37</v>
      </c>
      <c r="C372" s="23" t="s">
        <v>142</v>
      </c>
      <c r="D372" s="188">
        <f>SUM(D373:D373)</f>
        <v>20000</v>
      </c>
      <c r="E372" s="161">
        <f>SUM(E373:E373)</f>
        <v>9000</v>
      </c>
      <c r="F372" s="20">
        <f t="shared" si="47"/>
        <v>45</v>
      </c>
    </row>
    <row r="373" spans="1:6" ht="13.5" customHeight="1" x14ac:dyDescent="0.2">
      <c r="B373" s="15">
        <v>372</v>
      </c>
      <c r="C373" s="27" t="s">
        <v>145</v>
      </c>
      <c r="D373" s="189">
        <v>20000</v>
      </c>
      <c r="E373" s="217">
        <v>9000</v>
      </c>
      <c r="F373" s="20">
        <f t="shared" si="47"/>
        <v>45</v>
      </c>
    </row>
    <row r="374" spans="1:6" s="75" customFormat="1" ht="13.5" customHeight="1" x14ac:dyDescent="0.2">
      <c r="A374" s="418" t="s">
        <v>233</v>
      </c>
      <c r="B374" s="418"/>
      <c r="C374" s="419"/>
      <c r="D374" s="212">
        <f>D375</f>
        <v>140000</v>
      </c>
      <c r="E374" s="67">
        <f>E375</f>
        <v>50275</v>
      </c>
      <c r="F374" s="20">
        <f t="shared" si="47"/>
        <v>35.910714285714285</v>
      </c>
    </row>
    <row r="375" spans="1:6" ht="21.95" customHeight="1" x14ac:dyDescent="0.2">
      <c r="A375" s="383" t="s">
        <v>149</v>
      </c>
      <c r="B375" s="383"/>
      <c r="C375" s="384"/>
      <c r="D375" s="184">
        <f>SUM(D376,D382,D388,D394,D401)</f>
        <v>140000</v>
      </c>
      <c r="E375" s="109">
        <f>SUM(E376,E382,E388,E394,E401)</f>
        <v>50275</v>
      </c>
      <c r="F375" s="81">
        <f t="shared" si="47"/>
        <v>35.910714285714285</v>
      </c>
    </row>
    <row r="376" spans="1:6" ht="13.5" customHeight="1" x14ac:dyDescent="0.2">
      <c r="A376" s="349" t="s">
        <v>150</v>
      </c>
      <c r="B376" s="349"/>
      <c r="C376" s="350"/>
      <c r="D376" s="201">
        <f t="shared" ref="D376:E379" si="49">D377</f>
        <v>15000</v>
      </c>
      <c r="E376" s="223">
        <f t="shared" si="49"/>
        <v>8000</v>
      </c>
      <c r="F376" s="11">
        <f t="shared" si="47"/>
        <v>53.333333333333336</v>
      </c>
    </row>
    <row r="377" spans="1:6" ht="13.5" customHeight="1" x14ac:dyDescent="0.2">
      <c r="A377" s="361" t="s">
        <v>151</v>
      </c>
      <c r="B377" s="361"/>
      <c r="C377" s="362"/>
      <c r="D377" s="186">
        <f t="shared" si="49"/>
        <v>15000</v>
      </c>
      <c r="E377" s="157">
        <f t="shared" si="49"/>
        <v>8000</v>
      </c>
      <c r="F377" s="12">
        <f t="shared" si="47"/>
        <v>53.333333333333336</v>
      </c>
    </row>
    <row r="378" spans="1:6" ht="13.5" customHeight="1" x14ac:dyDescent="0.2">
      <c r="A378" s="347" t="s">
        <v>223</v>
      </c>
      <c r="B378" s="347"/>
      <c r="C378" s="348"/>
      <c r="D378" s="187">
        <f t="shared" si="49"/>
        <v>15000</v>
      </c>
      <c r="E378" s="159">
        <f t="shared" si="49"/>
        <v>8000</v>
      </c>
      <c r="F378" s="13">
        <f t="shared" si="47"/>
        <v>53.333333333333336</v>
      </c>
    </row>
    <row r="379" spans="1:6" ht="13.5" customHeight="1" x14ac:dyDescent="0.2">
      <c r="B379" s="14">
        <v>3</v>
      </c>
      <c r="C379" s="23" t="s">
        <v>77</v>
      </c>
      <c r="D379" s="192">
        <f t="shared" si="49"/>
        <v>15000</v>
      </c>
      <c r="E379" s="73">
        <f t="shared" si="49"/>
        <v>8000</v>
      </c>
      <c r="F379" s="20">
        <f t="shared" si="47"/>
        <v>53.333333333333336</v>
      </c>
    </row>
    <row r="380" spans="1:6" ht="13.5" customHeight="1" x14ac:dyDescent="0.2">
      <c r="B380" s="14">
        <v>38</v>
      </c>
      <c r="C380" s="23" t="s">
        <v>81</v>
      </c>
      <c r="D380" s="188">
        <f>SUM(D381:D381)</f>
        <v>15000</v>
      </c>
      <c r="E380" s="161">
        <f>SUM(E381:E381)</f>
        <v>8000</v>
      </c>
      <c r="F380" s="20">
        <f t="shared" si="47"/>
        <v>53.333333333333336</v>
      </c>
    </row>
    <row r="381" spans="1:6" ht="13.5" customHeight="1" x14ac:dyDescent="0.2">
      <c r="B381" s="15">
        <v>381</v>
      </c>
      <c r="C381" s="27" t="s">
        <v>82</v>
      </c>
      <c r="D381" s="189">
        <v>15000</v>
      </c>
      <c r="E381" s="217">
        <v>8000</v>
      </c>
      <c r="F381" s="20">
        <f t="shared" si="47"/>
        <v>53.333333333333336</v>
      </c>
    </row>
    <row r="382" spans="1:6" ht="27" customHeight="1" x14ac:dyDescent="0.2">
      <c r="A382" s="349" t="s">
        <v>152</v>
      </c>
      <c r="B382" s="349"/>
      <c r="C382" s="350"/>
      <c r="D382" s="201">
        <f t="shared" ref="D382:E385" si="50">D383</f>
        <v>28000</v>
      </c>
      <c r="E382" s="223">
        <f t="shared" si="50"/>
        <v>15000</v>
      </c>
      <c r="F382" s="11">
        <f t="shared" si="47"/>
        <v>53.571428571428569</v>
      </c>
    </row>
    <row r="383" spans="1:6" ht="13.5" customHeight="1" x14ac:dyDescent="0.2">
      <c r="A383" s="361" t="s">
        <v>151</v>
      </c>
      <c r="B383" s="361"/>
      <c r="C383" s="362"/>
      <c r="D383" s="186">
        <f t="shared" si="50"/>
        <v>28000</v>
      </c>
      <c r="E383" s="157">
        <f t="shared" si="50"/>
        <v>15000</v>
      </c>
      <c r="F383" s="12">
        <f t="shared" si="47"/>
        <v>53.571428571428569</v>
      </c>
    </row>
    <row r="384" spans="1:6" ht="13.5" customHeight="1" x14ac:dyDescent="0.2">
      <c r="A384" s="347" t="s">
        <v>223</v>
      </c>
      <c r="B384" s="347"/>
      <c r="C384" s="348"/>
      <c r="D384" s="187">
        <f t="shared" si="50"/>
        <v>28000</v>
      </c>
      <c r="E384" s="159">
        <f t="shared" si="50"/>
        <v>15000</v>
      </c>
      <c r="F384" s="13">
        <f t="shared" si="47"/>
        <v>53.571428571428569</v>
      </c>
    </row>
    <row r="385" spans="1:6" ht="13.5" customHeight="1" x14ac:dyDescent="0.2">
      <c r="B385" s="14">
        <v>3</v>
      </c>
      <c r="C385" s="23" t="s">
        <v>77</v>
      </c>
      <c r="D385" s="192">
        <f t="shared" si="50"/>
        <v>28000</v>
      </c>
      <c r="E385" s="73">
        <f t="shared" si="50"/>
        <v>15000</v>
      </c>
      <c r="F385" s="20">
        <f t="shared" si="47"/>
        <v>53.571428571428569</v>
      </c>
    </row>
    <row r="386" spans="1:6" ht="13.5" customHeight="1" x14ac:dyDescent="0.2">
      <c r="B386" s="14">
        <v>38</v>
      </c>
      <c r="C386" s="23" t="s">
        <v>81</v>
      </c>
      <c r="D386" s="188">
        <f>SUM(D387:D387)</f>
        <v>28000</v>
      </c>
      <c r="E386" s="161">
        <f>SUM(E387:E387)</f>
        <v>15000</v>
      </c>
      <c r="F386" s="20">
        <f t="shared" si="47"/>
        <v>53.571428571428569</v>
      </c>
    </row>
    <row r="387" spans="1:6" ht="13.5" customHeight="1" x14ac:dyDescent="0.2">
      <c r="B387" s="17">
        <v>381</v>
      </c>
      <c r="C387" s="27" t="s">
        <v>82</v>
      </c>
      <c r="D387" s="211">
        <v>28000</v>
      </c>
      <c r="E387" s="227">
        <v>15000</v>
      </c>
      <c r="F387" s="20">
        <f t="shared" si="47"/>
        <v>53.571428571428569</v>
      </c>
    </row>
    <row r="388" spans="1:6" ht="27" customHeight="1" x14ac:dyDescent="0.2">
      <c r="A388" s="349" t="s">
        <v>153</v>
      </c>
      <c r="B388" s="349"/>
      <c r="C388" s="350"/>
      <c r="D388" s="201">
        <f t="shared" ref="D388:E391" si="51">D389</f>
        <v>2000</v>
      </c>
      <c r="E388" s="113">
        <f t="shared" si="51"/>
        <v>0</v>
      </c>
      <c r="F388" s="117">
        <v>0</v>
      </c>
    </row>
    <row r="389" spans="1:6" ht="13.5" customHeight="1" x14ac:dyDescent="0.2">
      <c r="A389" s="361" t="s">
        <v>151</v>
      </c>
      <c r="B389" s="361"/>
      <c r="C389" s="362"/>
      <c r="D389" s="186">
        <f t="shared" si="51"/>
        <v>2000</v>
      </c>
      <c r="E389" s="157">
        <f t="shared" si="51"/>
        <v>0</v>
      </c>
      <c r="F389" s="12">
        <v>0</v>
      </c>
    </row>
    <row r="390" spans="1:6" ht="13.5" customHeight="1" x14ac:dyDescent="0.2">
      <c r="A390" s="347" t="s">
        <v>223</v>
      </c>
      <c r="B390" s="347"/>
      <c r="C390" s="348"/>
      <c r="D390" s="187">
        <f t="shared" si="51"/>
        <v>2000</v>
      </c>
      <c r="E390" s="159">
        <f t="shared" si="51"/>
        <v>0</v>
      </c>
      <c r="F390" s="13">
        <v>0</v>
      </c>
    </row>
    <row r="391" spans="1:6" ht="13.5" customHeight="1" x14ac:dyDescent="0.2">
      <c r="B391" s="84">
        <v>3</v>
      </c>
      <c r="C391" s="23" t="s">
        <v>77</v>
      </c>
      <c r="D391" s="192">
        <f t="shared" si="51"/>
        <v>2000</v>
      </c>
      <c r="E391" s="73">
        <f t="shared" si="51"/>
        <v>0</v>
      </c>
      <c r="F391" s="20">
        <v>0</v>
      </c>
    </row>
    <row r="392" spans="1:6" ht="13.5" customHeight="1" x14ac:dyDescent="0.2">
      <c r="B392" s="84">
        <v>38</v>
      </c>
      <c r="C392" s="23" t="s">
        <v>81</v>
      </c>
      <c r="D392" s="188">
        <f>SUM(D393:D393)</f>
        <v>2000</v>
      </c>
      <c r="E392" s="161">
        <f>SUM(E393:E393)</f>
        <v>0</v>
      </c>
      <c r="F392" s="20">
        <v>0</v>
      </c>
    </row>
    <row r="393" spans="1:6" ht="13.5" customHeight="1" x14ac:dyDescent="0.2">
      <c r="B393" s="85">
        <v>381</v>
      </c>
      <c r="C393" s="27" t="s">
        <v>82</v>
      </c>
      <c r="D393" s="189">
        <v>2000</v>
      </c>
      <c r="E393" s="217">
        <v>0</v>
      </c>
      <c r="F393" s="20">
        <v>0</v>
      </c>
    </row>
    <row r="394" spans="1:6" ht="19.5" customHeight="1" x14ac:dyDescent="0.2">
      <c r="A394" s="359" t="s">
        <v>310</v>
      </c>
      <c r="B394" s="398"/>
      <c r="C394" s="399"/>
      <c r="D394" s="201">
        <f t="shared" ref="D394:E398" si="52">D395</f>
        <v>50000</v>
      </c>
      <c r="E394" s="113">
        <f t="shared" si="52"/>
        <v>27275</v>
      </c>
      <c r="F394" s="117">
        <f>E394/D394*100</f>
        <v>54.55</v>
      </c>
    </row>
    <row r="395" spans="1:6" ht="13.5" customHeight="1" x14ac:dyDescent="0.2">
      <c r="A395" s="361" t="s">
        <v>151</v>
      </c>
      <c r="B395" s="361"/>
      <c r="C395" s="362"/>
      <c r="D395" s="186">
        <f>D398</f>
        <v>50000</v>
      </c>
      <c r="E395" s="157">
        <f>E398</f>
        <v>27275</v>
      </c>
      <c r="F395" s="12">
        <f>E395/D395*100</f>
        <v>54.55</v>
      </c>
    </row>
    <row r="396" spans="1:6" ht="13.5" customHeight="1" x14ac:dyDescent="0.2">
      <c r="A396" s="347" t="s">
        <v>223</v>
      </c>
      <c r="B396" s="347"/>
      <c r="C396" s="348"/>
      <c r="D396" s="187">
        <f>D398</f>
        <v>50000</v>
      </c>
      <c r="E396" s="159">
        <f>E398</f>
        <v>27275</v>
      </c>
      <c r="F396" s="13">
        <f>E396/D396*100</f>
        <v>54.55</v>
      </c>
    </row>
    <row r="397" spans="1:6" s="137" customFormat="1" ht="13.5" customHeight="1" x14ac:dyDescent="0.2">
      <c r="A397" s="392" t="s">
        <v>285</v>
      </c>
      <c r="B397" s="376"/>
      <c r="C397" s="377"/>
      <c r="D397" s="187">
        <v>0</v>
      </c>
      <c r="E397" s="159">
        <v>0</v>
      </c>
      <c r="F397" s="13">
        <v>0</v>
      </c>
    </row>
    <row r="398" spans="1:6" ht="13.5" customHeight="1" x14ac:dyDescent="0.2">
      <c r="B398" s="84">
        <v>3</v>
      </c>
      <c r="C398" s="23" t="s">
        <v>77</v>
      </c>
      <c r="D398" s="192">
        <f t="shared" si="52"/>
        <v>50000</v>
      </c>
      <c r="E398" s="73">
        <f t="shared" si="52"/>
        <v>27275</v>
      </c>
      <c r="F398" s="20">
        <f t="shared" ref="F398:F408" si="53">E398/D398*100</f>
        <v>54.55</v>
      </c>
    </row>
    <row r="399" spans="1:6" ht="13.5" customHeight="1" x14ac:dyDescent="0.2">
      <c r="B399" s="84">
        <v>38</v>
      </c>
      <c r="C399" s="23" t="s">
        <v>81</v>
      </c>
      <c r="D399" s="188">
        <f>SUM(D400:D400)</f>
        <v>50000</v>
      </c>
      <c r="E399" s="161">
        <f>SUM(E400:E400)</f>
        <v>27275</v>
      </c>
      <c r="F399" s="20">
        <f t="shared" si="53"/>
        <v>54.55</v>
      </c>
    </row>
    <row r="400" spans="1:6" ht="13.5" customHeight="1" x14ac:dyDescent="0.2">
      <c r="B400" s="85">
        <v>382</v>
      </c>
      <c r="C400" s="27" t="s">
        <v>154</v>
      </c>
      <c r="D400" s="189">
        <v>50000</v>
      </c>
      <c r="E400" s="217">
        <v>27275</v>
      </c>
      <c r="F400" s="20">
        <f t="shared" si="53"/>
        <v>54.55</v>
      </c>
    </row>
    <row r="401" spans="1:9" ht="13.5" customHeight="1" x14ac:dyDescent="0.2">
      <c r="A401" s="378" t="s">
        <v>208</v>
      </c>
      <c r="B401" s="378"/>
      <c r="C401" s="379"/>
      <c r="D401" s="185">
        <f t="shared" ref="D401:E403" si="54">D402</f>
        <v>45000</v>
      </c>
      <c r="E401" s="110">
        <f t="shared" si="54"/>
        <v>0</v>
      </c>
      <c r="F401" s="117">
        <f t="shared" si="53"/>
        <v>0</v>
      </c>
      <c r="G401" s="21"/>
    </row>
    <row r="402" spans="1:9" ht="13.5" customHeight="1" x14ac:dyDescent="0.2">
      <c r="A402" s="361" t="s">
        <v>151</v>
      </c>
      <c r="B402" s="361"/>
      <c r="C402" s="362"/>
      <c r="D402" s="186">
        <f t="shared" si="54"/>
        <v>45000</v>
      </c>
      <c r="E402" s="157">
        <f t="shared" si="54"/>
        <v>0</v>
      </c>
      <c r="F402" s="12">
        <f t="shared" si="53"/>
        <v>0</v>
      </c>
      <c r="G402" s="21"/>
    </row>
    <row r="403" spans="1:9" ht="13.5" customHeight="1" x14ac:dyDescent="0.2">
      <c r="A403" s="347" t="s">
        <v>223</v>
      </c>
      <c r="B403" s="347"/>
      <c r="C403" s="348"/>
      <c r="D403" s="187">
        <f t="shared" si="54"/>
        <v>45000</v>
      </c>
      <c r="E403" s="159">
        <f t="shared" si="54"/>
        <v>0</v>
      </c>
      <c r="F403" s="13">
        <f t="shared" si="53"/>
        <v>0</v>
      </c>
      <c r="G403" s="21"/>
    </row>
    <row r="404" spans="1:9" ht="13.5" customHeight="1" x14ac:dyDescent="0.2">
      <c r="B404" s="84">
        <v>3</v>
      </c>
      <c r="C404" s="23" t="s">
        <v>77</v>
      </c>
      <c r="D404" s="192">
        <f>SUM(D407,D405)</f>
        <v>45000</v>
      </c>
      <c r="E404" s="73">
        <f>SUM(E407,E405)</f>
        <v>0</v>
      </c>
      <c r="F404" s="20">
        <f t="shared" si="53"/>
        <v>0</v>
      </c>
      <c r="G404" s="21"/>
    </row>
    <row r="405" spans="1:9" ht="13.5" customHeight="1" x14ac:dyDescent="0.2">
      <c r="B405" s="84">
        <v>35</v>
      </c>
      <c r="C405" s="34" t="s">
        <v>155</v>
      </c>
      <c r="D405" s="188">
        <f>SUM(D406:D406)</f>
        <v>30000</v>
      </c>
      <c r="E405" s="161">
        <f>SUM(E406:E406)</f>
        <v>0</v>
      </c>
      <c r="F405" s="20">
        <f t="shared" si="53"/>
        <v>0</v>
      </c>
      <c r="G405" s="21"/>
    </row>
    <row r="406" spans="1:9" ht="13.5" customHeight="1" x14ac:dyDescent="0.2">
      <c r="B406" s="85">
        <v>352</v>
      </c>
      <c r="C406" s="27" t="s">
        <v>156</v>
      </c>
      <c r="D406" s="189">
        <v>30000</v>
      </c>
      <c r="E406" s="217">
        <v>0</v>
      </c>
      <c r="F406" s="20">
        <f t="shared" si="53"/>
        <v>0</v>
      </c>
      <c r="G406" s="21"/>
    </row>
    <row r="407" spans="1:9" ht="13.5" customHeight="1" x14ac:dyDescent="0.2">
      <c r="B407" s="88">
        <v>38</v>
      </c>
      <c r="C407" s="29" t="s">
        <v>191</v>
      </c>
      <c r="D407" s="188">
        <f>SUM(D408:D408)</f>
        <v>15000</v>
      </c>
      <c r="E407" s="161">
        <f>SUM(E408:E408)</f>
        <v>0</v>
      </c>
      <c r="F407" s="20">
        <f t="shared" si="53"/>
        <v>0</v>
      </c>
      <c r="G407" s="241"/>
      <c r="H407" s="52"/>
      <c r="I407" s="52"/>
    </row>
    <row r="408" spans="1:9" ht="13.5" customHeight="1" x14ac:dyDescent="0.2">
      <c r="B408" s="89">
        <v>381</v>
      </c>
      <c r="C408" s="30" t="s">
        <v>190</v>
      </c>
      <c r="D408" s="213">
        <v>15000</v>
      </c>
      <c r="E408" s="140">
        <v>0</v>
      </c>
      <c r="F408" s="20">
        <f t="shared" si="53"/>
        <v>0</v>
      </c>
      <c r="G408" s="21"/>
    </row>
    <row r="409" spans="1:9" s="69" customFormat="1" ht="16.5" customHeight="1" x14ac:dyDescent="0.2">
      <c r="A409" s="420" t="s">
        <v>234</v>
      </c>
      <c r="B409" s="420"/>
      <c r="C409" s="421"/>
      <c r="D409" s="214">
        <f>D410</f>
        <v>70000</v>
      </c>
      <c r="E409" s="82">
        <f>E410</f>
        <v>23601.95</v>
      </c>
      <c r="F409" s="74"/>
      <c r="G409" s="72"/>
    </row>
    <row r="410" spans="1:9" ht="21.6" customHeight="1" x14ac:dyDescent="0.2">
      <c r="A410" s="357" t="s">
        <v>157</v>
      </c>
      <c r="B410" s="357"/>
      <c r="C410" s="358"/>
      <c r="D410" s="184">
        <f>SUM(D411,D420)</f>
        <v>70000</v>
      </c>
      <c r="E410" s="109">
        <f>E411</f>
        <v>23601.95</v>
      </c>
      <c r="F410" s="81">
        <f t="shared" ref="F410:F416" si="55">E410/D410*100</f>
        <v>33.71707142857143</v>
      </c>
    </row>
    <row r="411" spans="1:9" ht="13.5" customHeight="1" x14ac:dyDescent="0.2">
      <c r="A411" s="349" t="s">
        <v>158</v>
      </c>
      <c r="B411" s="349"/>
      <c r="C411" s="350"/>
      <c r="D411" s="201">
        <f t="shared" ref="D411:E413" si="56">D412</f>
        <v>40000</v>
      </c>
      <c r="E411" s="223">
        <f t="shared" si="56"/>
        <v>23601.95</v>
      </c>
      <c r="F411" s="11">
        <f t="shared" si="55"/>
        <v>59.004874999999998</v>
      </c>
    </row>
    <row r="412" spans="1:9" ht="13.5" customHeight="1" x14ac:dyDescent="0.2">
      <c r="A412" s="361" t="s">
        <v>151</v>
      </c>
      <c r="B412" s="361"/>
      <c r="C412" s="362"/>
      <c r="D412" s="186">
        <f>D414</f>
        <v>40000</v>
      </c>
      <c r="E412" s="157">
        <f t="shared" si="56"/>
        <v>23601.95</v>
      </c>
      <c r="F412" s="12">
        <f t="shared" si="55"/>
        <v>59.004874999999998</v>
      </c>
    </row>
    <row r="413" spans="1:9" ht="13.5" customHeight="1" x14ac:dyDescent="0.2">
      <c r="A413" s="347" t="s">
        <v>223</v>
      </c>
      <c r="B413" s="347"/>
      <c r="C413" s="348"/>
      <c r="D413" s="187">
        <v>40000</v>
      </c>
      <c r="E413" s="159">
        <f t="shared" si="56"/>
        <v>23601.95</v>
      </c>
      <c r="F413" s="13">
        <f t="shared" si="55"/>
        <v>59.004874999999998</v>
      </c>
    </row>
    <row r="414" spans="1:9" ht="13.5" customHeight="1" x14ac:dyDescent="0.2">
      <c r="B414" s="84">
        <v>3</v>
      </c>
      <c r="C414" s="23" t="s">
        <v>77</v>
      </c>
      <c r="D414" s="192">
        <f>SUM(D415,D417)</f>
        <v>40000</v>
      </c>
      <c r="E414" s="112">
        <f>SUM(E415,E417)</f>
        <v>23601.95</v>
      </c>
      <c r="F414" s="20">
        <f t="shared" si="55"/>
        <v>59.004874999999998</v>
      </c>
    </row>
    <row r="415" spans="1:9" ht="13.5" customHeight="1" x14ac:dyDescent="0.2">
      <c r="B415" s="84">
        <v>38</v>
      </c>
      <c r="C415" s="23" t="s">
        <v>81</v>
      </c>
      <c r="D415" s="188">
        <f>SUM(D416:D416)</f>
        <v>35000</v>
      </c>
      <c r="E415" s="161">
        <f>SUM(E416:E416)</f>
        <v>20000</v>
      </c>
      <c r="F415" s="20">
        <f t="shared" si="55"/>
        <v>57.142857142857139</v>
      </c>
    </row>
    <row r="416" spans="1:9" ht="13.5" customHeight="1" x14ac:dyDescent="0.2">
      <c r="B416" s="85">
        <v>381</v>
      </c>
      <c r="C416" s="27" t="s">
        <v>82</v>
      </c>
      <c r="D416" s="189">
        <v>35000</v>
      </c>
      <c r="E416" s="217">
        <v>20000</v>
      </c>
      <c r="F416" s="20">
        <f t="shared" si="55"/>
        <v>57.142857142857139</v>
      </c>
    </row>
    <row r="417" spans="1:7" s="144" customFormat="1" ht="13.5" customHeight="1" x14ac:dyDescent="0.2">
      <c r="B417" s="84">
        <v>32</v>
      </c>
      <c r="C417" s="143" t="s">
        <v>78</v>
      </c>
      <c r="D417" s="193">
        <f>D418</f>
        <v>5000</v>
      </c>
      <c r="E417" s="220">
        <f>SUM(E418,E419)</f>
        <v>3601.95</v>
      </c>
      <c r="F417" s="100"/>
    </row>
    <row r="418" spans="1:7" s="144" customFormat="1" ht="13.5" customHeight="1" x14ac:dyDescent="0.2">
      <c r="B418" s="242">
        <v>322</v>
      </c>
      <c r="C418" s="139" t="s">
        <v>170</v>
      </c>
      <c r="D418" s="211">
        <v>5000</v>
      </c>
      <c r="E418" s="227">
        <v>2696.49</v>
      </c>
      <c r="F418" s="20"/>
    </row>
    <row r="419" spans="1:7" s="238" customFormat="1" ht="13.5" customHeight="1" x14ac:dyDescent="0.2">
      <c r="B419" s="243">
        <v>323</v>
      </c>
      <c r="C419" s="139" t="s">
        <v>128</v>
      </c>
      <c r="D419" s="247">
        <v>0</v>
      </c>
      <c r="E419" s="248">
        <v>905.46</v>
      </c>
      <c r="F419" s="249"/>
    </row>
    <row r="420" spans="1:7" ht="13.5" customHeight="1" x14ac:dyDescent="0.2">
      <c r="A420" s="349" t="s">
        <v>159</v>
      </c>
      <c r="B420" s="349"/>
      <c r="C420" s="350"/>
      <c r="D420" s="244">
        <f t="shared" ref="D420:E423" si="57">D421</f>
        <v>30000</v>
      </c>
      <c r="E420" s="245">
        <f t="shared" si="57"/>
        <v>0</v>
      </c>
      <c r="F420" s="246">
        <f t="shared" ref="F420:F425" si="58">E420/D420*100</f>
        <v>0</v>
      </c>
    </row>
    <row r="421" spans="1:7" ht="13.5" customHeight="1" x14ac:dyDescent="0.2">
      <c r="A421" s="361" t="s">
        <v>151</v>
      </c>
      <c r="B421" s="361"/>
      <c r="C421" s="362"/>
      <c r="D421" s="186">
        <f t="shared" si="57"/>
        <v>30000</v>
      </c>
      <c r="E421" s="157">
        <f t="shared" si="57"/>
        <v>0</v>
      </c>
      <c r="F421" s="12">
        <f t="shared" si="58"/>
        <v>0</v>
      </c>
    </row>
    <row r="422" spans="1:7" ht="13.5" customHeight="1" x14ac:dyDescent="0.2">
      <c r="A422" s="347" t="s">
        <v>223</v>
      </c>
      <c r="B422" s="347"/>
      <c r="C422" s="348"/>
      <c r="D422" s="187">
        <f t="shared" si="57"/>
        <v>30000</v>
      </c>
      <c r="E422" s="159">
        <f t="shared" si="57"/>
        <v>0</v>
      </c>
      <c r="F422" s="13">
        <f t="shared" si="58"/>
        <v>0</v>
      </c>
    </row>
    <row r="423" spans="1:7" ht="13.5" customHeight="1" x14ac:dyDescent="0.2">
      <c r="B423" s="84">
        <v>4</v>
      </c>
      <c r="C423" s="23" t="s">
        <v>104</v>
      </c>
      <c r="D423" s="192">
        <f t="shared" si="57"/>
        <v>30000</v>
      </c>
      <c r="E423" s="73">
        <f t="shared" si="57"/>
        <v>0</v>
      </c>
      <c r="F423" s="20">
        <f t="shared" si="58"/>
        <v>0</v>
      </c>
    </row>
    <row r="424" spans="1:7" ht="13.5" customHeight="1" x14ac:dyDescent="0.2">
      <c r="B424" s="84">
        <v>42</v>
      </c>
      <c r="C424" s="23" t="s">
        <v>123</v>
      </c>
      <c r="D424" s="188">
        <f>SUM(D425:D425)</f>
        <v>30000</v>
      </c>
      <c r="E424" s="161">
        <f>SUM(E425:E425)</f>
        <v>0</v>
      </c>
      <c r="F424" s="20">
        <f t="shared" si="58"/>
        <v>0</v>
      </c>
    </row>
    <row r="425" spans="1:7" ht="13.5" customHeight="1" x14ac:dyDescent="0.2">
      <c r="B425" s="85">
        <v>421</v>
      </c>
      <c r="C425" s="27" t="s">
        <v>111</v>
      </c>
      <c r="D425" s="189">
        <v>30000</v>
      </c>
      <c r="E425" s="217">
        <v>0</v>
      </c>
      <c r="F425" s="20">
        <f t="shared" si="58"/>
        <v>0</v>
      </c>
    </row>
    <row r="426" spans="1:7" s="64" customFormat="1" ht="16.5" customHeight="1" x14ac:dyDescent="0.2">
      <c r="A426" s="420" t="s">
        <v>235</v>
      </c>
      <c r="B426" s="420"/>
      <c r="C426" s="421"/>
      <c r="D426" s="212">
        <f>D427</f>
        <v>333250</v>
      </c>
      <c r="E426" s="80">
        <f>E427</f>
        <v>79741.58</v>
      </c>
      <c r="F426" s="77">
        <v>0</v>
      </c>
    </row>
    <row r="427" spans="1:7" s="24" customFormat="1" ht="24" customHeight="1" x14ac:dyDescent="0.2">
      <c r="A427" s="357" t="s">
        <v>160</v>
      </c>
      <c r="B427" s="357"/>
      <c r="C427" s="358"/>
      <c r="D427" s="184">
        <f>SUM(D428,D437,D443,D449,D455)</f>
        <v>333250</v>
      </c>
      <c r="E427" s="109">
        <f>SUM(E428,E437,E443,E449,E455)</f>
        <v>79741.58</v>
      </c>
      <c r="F427" s="81">
        <f t="shared" ref="F427:F433" si="59">E427/D427*100</f>
        <v>23.928456114028506</v>
      </c>
      <c r="G427" s="21"/>
    </row>
    <row r="428" spans="1:7" ht="16.5" customHeight="1" x14ac:dyDescent="0.2">
      <c r="A428" s="349" t="s">
        <v>161</v>
      </c>
      <c r="B428" s="349"/>
      <c r="C428" s="350"/>
      <c r="D428" s="201">
        <f t="shared" ref="D428:E430" si="60">D429</f>
        <v>52000</v>
      </c>
      <c r="E428" s="223">
        <f t="shared" si="60"/>
        <v>26741.58</v>
      </c>
      <c r="F428" s="11">
        <f t="shared" si="59"/>
        <v>51.426115384615386</v>
      </c>
      <c r="G428" s="21"/>
    </row>
    <row r="429" spans="1:7" ht="13.5" customHeight="1" x14ac:dyDescent="0.2">
      <c r="A429" s="361" t="s">
        <v>162</v>
      </c>
      <c r="B429" s="361"/>
      <c r="C429" s="362"/>
      <c r="D429" s="186">
        <f>D431</f>
        <v>52000</v>
      </c>
      <c r="E429" s="157">
        <f t="shared" si="60"/>
        <v>26741.58</v>
      </c>
      <c r="F429" s="12">
        <f t="shared" si="59"/>
        <v>51.426115384615386</v>
      </c>
      <c r="G429" s="21"/>
    </row>
    <row r="430" spans="1:7" ht="13.5" customHeight="1" x14ac:dyDescent="0.2">
      <c r="A430" s="380" t="s">
        <v>135</v>
      </c>
      <c r="B430" s="380"/>
      <c r="C430" s="381"/>
      <c r="D430" s="187">
        <f t="shared" si="60"/>
        <v>52000</v>
      </c>
      <c r="E430" s="159">
        <f t="shared" si="60"/>
        <v>26741.58</v>
      </c>
      <c r="F430" s="13">
        <f t="shared" si="59"/>
        <v>51.426115384615386</v>
      </c>
      <c r="G430" s="21"/>
    </row>
    <row r="431" spans="1:7" ht="13.5" customHeight="1" x14ac:dyDescent="0.2">
      <c r="B431" s="84">
        <v>3</v>
      </c>
      <c r="C431" s="23" t="s">
        <v>77</v>
      </c>
      <c r="D431" s="192">
        <f>SUM(D432,D434)</f>
        <v>52000</v>
      </c>
      <c r="E431" s="112">
        <f>SUM(E432,E434)</f>
        <v>26741.58</v>
      </c>
      <c r="F431" s="20">
        <f t="shared" si="59"/>
        <v>51.426115384615386</v>
      </c>
      <c r="G431" s="21"/>
    </row>
    <row r="432" spans="1:7" ht="13.5" customHeight="1" x14ac:dyDescent="0.2">
      <c r="B432" s="84">
        <v>38</v>
      </c>
      <c r="C432" s="23" t="s">
        <v>81</v>
      </c>
      <c r="D432" s="188">
        <f>SUM(D433)</f>
        <v>50000</v>
      </c>
      <c r="E432" s="161">
        <f>SUM(E433:E433)</f>
        <v>24999.97</v>
      </c>
      <c r="F432" s="20">
        <f t="shared" si="59"/>
        <v>49.999940000000002</v>
      </c>
      <c r="G432" s="21"/>
    </row>
    <row r="433" spans="1:8" ht="13.5" customHeight="1" x14ac:dyDescent="0.2">
      <c r="B433" s="85">
        <v>381</v>
      </c>
      <c r="C433" s="27" t="s">
        <v>82</v>
      </c>
      <c r="D433" s="189">
        <v>50000</v>
      </c>
      <c r="E433" s="217">
        <v>24999.97</v>
      </c>
      <c r="F433" s="20">
        <f t="shared" si="59"/>
        <v>49.999940000000002</v>
      </c>
      <c r="G433" s="21"/>
    </row>
    <row r="434" spans="1:8" s="144" customFormat="1" ht="13.5" customHeight="1" x14ac:dyDescent="0.2">
      <c r="B434" s="84">
        <v>32</v>
      </c>
      <c r="C434" s="143" t="s">
        <v>78</v>
      </c>
      <c r="D434" s="193">
        <f>D435</f>
        <v>2000</v>
      </c>
      <c r="E434" s="220">
        <f>SUM(E435,E436)</f>
        <v>1741.6100000000001</v>
      </c>
      <c r="F434" s="100">
        <v>0</v>
      </c>
      <c r="G434" s="21"/>
    </row>
    <row r="435" spans="1:8" s="144" customFormat="1" ht="13.5" customHeight="1" x14ac:dyDescent="0.2">
      <c r="B435" s="242">
        <v>322</v>
      </c>
      <c r="C435" s="250" t="s">
        <v>170</v>
      </c>
      <c r="D435" s="211">
        <v>2000</v>
      </c>
      <c r="E435" s="227">
        <v>1222.1600000000001</v>
      </c>
      <c r="F435" s="251">
        <v>0</v>
      </c>
      <c r="G435" s="21"/>
    </row>
    <row r="436" spans="1:8" s="238" customFormat="1" ht="13.5" customHeight="1" x14ac:dyDescent="0.2">
      <c r="B436" s="243">
        <v>323</v>
      </c>
      <c r="C436" s="139" t="s">
        <v>128</v>
      </c>
      <c r="D436" s="252">
        <v>0</v>
      </c>
      <c r="E436" s="253">
        <v>519.45000000000005</v>
      </c>
      <c r="F436" s="254">
        <v>0</v>
      </c>
      <c r="G436" s="239"/>
    </row>
    <row r="437" spans="1:8" ht="16.5" customHeight="1" x14ac:dyDescent="0.2">
      <c r="A437" s="349" t="s">
        <v>163</v>
      </c>
      <c r="B437" s="349"/>
      <c r="C437" s="350"/>
      <c r="D437" s="244">
        <f t="shared" ref="D437:E440" si="61">D438</f>
        <v>90000</v>
      </c>
      <c r="E437" s="245">
        <f t="shared" si="61"/>
        <v>45000</v>
      </c>
      <c r="F437" s="246">
        <f t="shared" ref="F437:F462" si="62">E437/D437*100</f>
        <v>50</v>
      </c>
      <c r="G437" s="21"/>
    </row>
    <row r="438" spans="1:8" ht="13.5" customHeight="1" x14ac:dyDescent="0.2">
      <c r="A438" s="361" t="s">
        <v>164</v>
      </c>
      <c r="B438" s="361"/>
      <c r="C438" s="362"/>
      <c r="D438" s="186">
        <f t="shared" si="61"/>
        <v>90000</v>
      </c>
      <c r="E438" s="157">
        <f t="shared" si="61"/>
        <v>45000</v>
      </c>
      <c r="F438" s="12">
        <f t="shared" si="62"/>
        <v>50</v>
      </c>
      <c r="G438" s="21"/>
    </row>
    <row r="439" spans="1:8" ht="13.5" customHeight="1" x14ac:dyDescent="0.2">
      <c r="A439" s="382" t="s">
        <v>265</v>
      </c>
      <c r="B439" s="380"/>
      <c r="C439" s="381"/>
      <c r="D439" s="187">
        <f t="shared" si="61"/>
        <v>90000</v>
      </c>
      <c r="E439" s="159">
        <f t="shared" si="61"/>
        <v>45000</v>
      </c>
      <c r="F439" s="13">
        <f t="shared" si="62"/>
        <v>50</v>
      </c>
      <c r="G439" s="21"/>
    </row>
    <row r="440" spans="1:8" ht="13.5" customHeight="1" x14ac:dyDescent="0.2">
      <c r="B440" s="84">
        <v>3</v>
      </c>
      <c r="C440" s="23" t="s">
        <v>77</v>
      </c>
      <c r="D440" s="192">
        <f t="shared" si="61"/>
        <v>90000</v>
      </c>
      <c r="E440" s="73">
        <f t="shared" si="61"/>
        <v>45000</v>
      </c>
      <c r="F440" s="20">
        <f t="shared" si="62"/>
        <v>50</v>
      </c>
      <c r="G440" s="21"/>
    </row>
    <row r="441" spans="1:8" ht="13.5" customHeight="1" x14ac:dyDescent="0.2">
      <c r="B441" s="84">
        <v>38</v>
      </c>
      <c r="C441" s="23" t="s">
        <v>81</v>
      </c>
      <c r="D441" s="188">
        <f>SUM(D442:D442)</f>
        <v>90000</v>
      </c>
      <c r="E441" s="161">
        <f>SUM(E442:E442)</f>
        <v>45000</v>
      </c>
      <c r="F441" s="20">
        <f t="shared" si="62"/>
        <v>50</v>
      </c>
      <c r="G441" s="21"/>
    </row>
    <row r="442" spans="1:8" ht="13.5" customHeight="1" x14ac:dyDescent="0.2">
      <c r="B442" s="85">
        <v>382</v>
      </c>
      <c r="C442" s="27" t="s">
        <v>154</v>
      </c>
      <c r="D442" s="189">
        <v>90000</v>
      </c>
      <c r="E442" s="217">
        <v>45000</v>
      </c>
      <c r="F442" s="20">
        <f t="shared" si="62"/>
        <v>50</v>
      </c>
      <c r="G442" s="21"/>
    </row>
    <row r="443" spans="1:8" ht="14.25" customHeight="1" x14ac:dyDescent="0.2">
      <c r="A443" s="349" t="s">
        <v>165</v>
      </c>
      <c r="B443" s="349"/>
      <c r="C443" s="350"/>
      <c r="D443" s="201">
        <f t="shared" ref="D443:E446" si="63">D444</f>
        <v>140000</v>
      </c>
      <c r="E443" s="223">
        <f t="shared" si="63"/>
        <v>0</v>
      </c>
      <c r="F443" s="11">
        <f t="shared" si="62"/>
        <v>0</v>
      </c>
      <c r="G443" s="21"/>
    </row>
    <row r="444" spans="1:8" ht="13.5" customHeight="1" x14ac:dyDescent="0.2">
      <c r="A444" s="361" t="s">
        <v>164</v>
      </c>
      <c r="B444" s="361"/>
      <c r="C444" s="362"/>
      <c r="D444" s="186">
        <f t="shared" si="63"/>
        <v>140000</v>
      </c>
      <c r="E444" s="157">
        <f t="shared" si="63"/>
        <v>0</v>
      </c>
      <c r="F444" s="12">
        <f t="shared" si="62"/>
        <v>0</v>
      </c>
      <c r="G444" s="21"/>
    </row>
    <row r="445" spans="1:8" ht="13.5" customHeight="1" x14ac:dyDescent="0.2">
      <c r="A445" s="382" t="s">
        <v>265</v>
      </c>
      <c r="B445" s="380"/>
      <c r="C445" s="381"/>
      <c r="D445" s="187">
        <f t="shared" si="63"/>
        <v>140000</v>
      </c>
      <c r="E445" s="159">
        <f t="shared" si="63"/>
        <v>0</v>
      </c>
      <c r="F445" s="13">
        <f t="shared" si="62"/>
        <v>0</v>
      </c>
      <c r="G445" s="21"/>
    </row>
    <row r="446" spans="1:8" ht="13.5" customHeight="1" x14ac:dyDescent="0.2">
      <c r="B446" s="84">
        <v>4</v>
      </c>
      <c r="C446" s="23" t="s">
        <v>104</v>
      </c>
      <c r="D446" s="192">
        <f t="shared" si="63"/>
        <v>140000</v>
      </c>
      <c r="E446" s="73">
        <f t="shared" si="63"/>
        <v>0</v>
      </c>
      <c r="F446" s="20">
        <f t="shared" si="62"/>
        <v>0</v>
      </c>
      <c r="G446" s="21"/>
    </row>
    <row r="447" spans="1:8" ht="13.5" customHeight="1" x14ac:dyDescent="0.2">
      <c r="B447" s="84">
        <v>42</v>
      </c>
      <c r="C447" s="23" t="s">
        <v>166</v>
      </c>
      <c r="D447" s="188">
        <f>SUM(D448:D448)</f>
        <v>140000</v>
      </c>
      <c r="E447" s="161">
        <f>SUM(E448:E448)</f>
        <v>0</v>
      </c>
      <c r="F447" s="20">
        <f t="shared" si="62"/>
        <v>0</v>
      </c>
      <c r="G447" s="21"/>
    </row>
    <row r="448" spans="1:8" ht="13.5" customHeight="1" x14ac:dyDescent="0.2">
      <c r="B448" s="85">
        <v>421</v>
      </c>
      <c r="C448" s="27" t="s">
        <v>167</v>
      </c>
      <c r="D448" s="189">
        <v>140000</v>
      </c>
      <c r="E448" s="217">
        <v>0</v>
      </c>
      <c r="F448" s="20">
        <f t="shared" si="62"/>
        <v>0</v>
      </c>
      <c r="G448" s="21"/>
      <c r="H448" s="52"/>
    </row>
    <row r="449" spans="1:8" ht="17.25" customHeight="1" x14ac:dyDescent="0.2">
      <c r="A449" s="407" t="s">
        <v>236</v>
      </c>
      <c r="B449" s="407"/>
      <c r="C449" s="422"/>
      <c r="D449" s="201">
        <f t="shared" ref="D449:E452" si="64">D450</f>
        <v>28250</v>
      </c>
      <c r="E449" s="223">
        <f t="shared" si="64"/>
        <v>0</v>
      </c>
      <c r="F449" s="11">
        <f t="shared" si="62"/>
        <v>0</v>
      </c>
    </row>
    <row r="450" spans="1:8" ht="13.5" customHeight="1" x14ac:dyDescent="0.2">
      <c r="A450" s="389" t="s">
        <v>162</v>
      </c>
      <c r="B450" s="389"/>
      <c r="C450" s="423"/>
      <c r="D450" s="186">
        <f t="shared" si="64"/>
        <v>28250</v>
      </c>
      <c r="E450" s="157">
        <f t="shared" si="64"/>
        <v>0</v>
      </c>
      <c r="F450" s="12">
        <f t="shared" si="62"/>
        <v>0</v>
      </c>
    </row>
    <row r="451" spans="1:8" ht="13.5" customHeight="1" x14ac:dyDescent="0.2">
      <c r="A451" s="347" t="s">
        <v>223</v>
      </c>
      <c r="B451" s="347"/>
      <c r="C451" s="348"/>
      <c r="D451" s="187">
        <f t="shared" si="64"/>
        <v>28250</v>
      </c>
      <c r="E451" s="159">
        <f t="shared" si="64"/>
        <v>0</v>
      </c>
      <c r="F451" s="13">
        <f t="shared" si="62"/>
        <v>0</v>
      </c>
    </row>
    <row r="452" spans="1:8" ht="13.5" customHeight="1" x14ac:dyDescent="0.2">
      <c r="B452" s="84">
        <v>4</v>
      </c>
      <c r="C452" s="32" t="s">
        <v>168</v>
      </c>
      <c r="D452" s="192">
        <f t="shared" si="64"/>
        <v>28250</v>
      </c>
      <c r="E452" s="73">
        <f t="shared" si="64"/>
        <v>0</v>
      </c>
      <c r="F452" s="20">
        <f t="shared" si="62"/>
        <v>0</v>
      </c>
    </row>
    <row r="453" spans="1:8" ht="13.5" customHeight="1" x14ac:dyDescent="0.2">
      <c r="B453" s="84">
        <v>42</v>
      </c>
      <c r="C453" s="23" t="s">
        <v>169</v>
      </c>
      <c r="D453" s="188">
        <f>SUM(D454:D454)</f>
        <v>28250</v>
      </c>
      <c r="E453" s="161">
        <f>SUM(E454:E454)</f>
        <v>0</v>
      </c>
      <c r="F453" s="20">
        <f t="shared" si="62"/>
        <v>0</v>
      </c>
    </row>
    <row r="454" spans="1:8" ht="13.5" customHeight="1" x14ac:dyDescent="0.2">
      <c r="B454" s="85">
        <v>426</v>
      </c>
      <c r="C454" s="32" t="s">
        <v>200</v>
      </c>
      <c r="D454" s="189">
        <v>28250</v>
      </c>
      <c r="E454" s="217">
        <v>0</v>
      </c>
      <c r="F454" s="20">
        <f t="shared" si="62"/>
        <v>0</v>
      </c>
    </row>
    <row r="455" spans="1:8" ht="13.5" customHeight="1" x14ac:dyDescent="0.2">
      <c r="A455" s="378" t="s">
        <v>305</v>
      </c>
      <c r="B455" s="349"/>
      <c r="C455" s="350"/>
      <c r="D455" s="185">
        <f>D456</f>
        <v>23000</v>
      </c>
      <c r="E455" s="155">
        <f t="shared" ref="E455:E457" si="65">E456</f>
        <v>8000</v>
      </c>
      <c r="F455" s="11">
        <f t="shared" si="62"/>
        <v>34.782608695652172</v>
      </c>
    </row>
    <row r="456" spans="1:8" ht="13.5" customHeight="1" x14ac:dyDescent="0.2">
      <c r="A456" s="361" t="s">
        <v>164</v>
      </c>
      <c r="B456" s="361"/>
      <c r="C456" s="362"/>
      <c r="D456" s="186">
        <f>D458</f>
        <v>23000</v>
      </c>
      <c r="E456" s="157">
        <f t="shared" si="65"/>
        <v>8000</v>
      </c>
      <c r="F456" s="12">
        <f t="shared" si="62"/>
        <v>34.782608695652172</v>
      </c>
    </row>
    <row r="457" spans="1:8" ht="13.5" customHeight="1" x14ac:dyDescent="0.2">
      <c r="A457" s="347" t="s">
        <v>223</v>
      </c>
      <c r="B457" s="347"/>
      <c r="C457" s="348"/>
      <c r="D457" s="187">
        <v>23000</v>
      </c>
      <c r="E457" s="159">
        <f t="shared" si="65"/>
        <v>8000</v>
      </c>
      <c r="F457" s="13">
        <f t="shared" si="62"/>
        <v>34.782608695652172</v>
      </c>
    </row>
    <row r="458" spans="1:8" ht="13.5" customHeight="1" x14ac:dyDescent="0.2">
      <c r="B458" s="84">
        <v>3</v>
      </c>
      <c r="C458" s="23" t="s">
        <v>77</v>
      </c>
      <c r="D458" s="192">
        <f>SUM(D461,D459)</f>
        <v>23000</v>
      </c>
      <c r="E458" s="73">
        <f>SUM(E461,E459)</f>
        <v>8000</v>
      </c>
      <c r="F458" s="20">
        <f t="shared" si="62"/>
        <v>34.782608695652172</v>
      </c>
    </row>
    <row r="459" spans="1:8" ht="13.5" customHeight="1" x14ac:dyDescent="0.2">
      <c r="B459" s="84">
        <v>32</v>
      </c>
      <c r="C459" s="23" t="s">
        <v>78</v>
      </c>
      <c r="D459" s="188">
        <f>SUM(D460:D460)</f>
        <v>15000</v>
      </c>
      <c r="E459" s="161">
        <f>SUM(E460:E460)</f>
        <v>0</v>
      </c>
      <c r="F459" s="20">
        <f t="shared" si="62"/>
        <v>0</v>
      </c>
    </row>
    <row r="460" spans="1:8" ht="13.5" customHeight="1" x14ac:dyDescent="0.2">
      <c r="B460" s="85">
        <v>322</v>
      </c>
      <c r="C460" s="27" t="s">
        <v>170</v>
      </c>
      <c r="D460" s="189">
        <v>15000</v>
      </c>
      <c r="E460" s="217">
        <v>0</v>
      </c>
      <c r="F460" s="20">
        <f t="shared" si="62"/>
        <v>0</v>
      </c>
    </row>
    <row r="461" spans="1:8" ht="13.5" customHeight="1" x14ac:dyDescent="0.2">
      <c r="B461" s="90">
        <v>38</v>
      </c>
      <c r="C461" s="23" t="s">
        <v>81</v>
      </c>
      <c r="D461" s="188">
        <f>SUM(D462:D462)</f>
        <v>8000</v>
      </c>
      <c r="E461" s="161">
        <f>SUM(E462:E462)</f>
        <v>8000</v>
      </c>
      <c r="F461" s="20">
        <f t="shared" si="62"/>
        <v>100</v>
      </c>
    </row>
    <row r="462" spans="1:8" ht="13.5" customHeight="1" x14ac:dyDescent="0.2">
      <c r="B462" s="85">
        <v>381</v>
      </c>
      <c r="C462" s="27" t="s">
        <v>82</v>
      </c>
      <c r="D462" s="189">
        <v>8000</v>
      </c>
      <c r="E462" s="217">
        <v>8000</v>
      </c>
      <c r="F462" s="20">
        <f t="shared" si="62"/>
        <v>100</v>
      </c>
    </row>
    <row r="463" spans="1:8" s="75" customFormat="1" ht="17.25" customHeight="1" x14ac:dyDescent="0.2">
      <c r="A463" s="418" t="s">
        <v>237</v>
      </c>
      <c r="B463" s="418"/>
      <c r="C463" s="419"/>
      <c r="D463" s="212">
        <f>D464</f>
        <v>215000</v>
      </c>
      <c r="E463" s="80">
        <f>E464</f>
        <v>29895.61</v>
      </c>
      <c r="F463" s="74">
        <v>0</v>
      </c>
    </row>
    <row r="464" spans="1:8" ht="21.95" customHeight="1" x14ac:dyDescent="0.2">
      <c r="A464" s="357" t="s">
        <v>171</v>
      </c>
      <c r="B464" s="357"/>
      <c r="C464" s="358"/>
      <c r="D464" s="184">
        <f>SUM(D465,D475,D481,D487)</f>
        <v>215000</v>
      </c>
      <c r="E464" s="109">
        <f>SUM(E465,E475,E481,E487)</f>
        <v>29895.61</v>
      </c>
      <c r="F464" s="81">
        <f>E464/D464*100</f>
        <v>13.904934883720928</v>
      </c>
      <c r="G464" s="21"/>
      <c r="H464" s="21"/>
    </row>
    <row r="465" spans="1:8" ht="27" customHeight="1" x14ac:dyDescent="0.2">
      <c r="A465" s="349" t="s">
        <v>172</v>
      </c>
      <c r="B465" s="349"/>
      <c r="C465" s="350"/>
      <c r="D465" s="201">
        <f t="shared" ref="D465:E465" si="66">D466</f>
        <v>160000</v>
      </c>
      <c r="E465" s="113">
        <f t="shared" si="66"/>
        <v>10395.61</v>
      </c>
      <c r="F465" s="117">
        <f>E465/D465*100</f>
        <v>6.4972562499999995</v>
      </c>
      <c r="G465" s="21"/>
      <c r="H465" s="21"/>
    </row>
    <row r="466" spans="1:8" ht="13.5" customHeight="1" x14ac:dyDescent="0.2">
      <c r="A466" s="361" t="s">
        <v>173</v>
      </c>
      <c r="B466" s="361"/>
      <c r="C466" s="362"/>
      <c r="D466" s="186">
        <f>D470</f>
        <v>160000</v>
      </c>
      <c r="E466" s="157">
        <f>E470</f>
        <v>10395.61</v>
      </c>
      <c r="F466" s="12">
        <f>E466/D466*100</f>
        <v>6.4972562499999995</v>
      </c>
      <c r="G466" s="21"/>
      <c r="H466" s="21"/>
    </row>
    <row r="467" spans="1:8" ht="13.5" customHeight="1" x14ac:dyDescent="0.2">
      <c r="A467" s="347" t="s">
        <v>223</v>
      </c>
      <c r="B467" s="347"/>
      <c r="C467" s="348"/>
      <c r="D467" s="187">
        <v>105000</v>
      </c>
      <c r="E467" s="159">
        <v>0</v>
      </c>
      <c r="F467" s="13">
        <f>E467/D467*100</f>
        <v>0</v>
      </c>
      <c r="G467" s="21"/>
      <c r="H467" s="21"/>
    </row>
    <row r="468" spans="1:8" s="64" customFormat="1" ht="13.5" customHeight="1" x14ac:dyDescent="0.2">
      <c r="A468" s="376" t="s">
        <v>240</v>
      </c>
      <c r="B468" s="376"/>
      <c r="C468" s="377"/>
      <c r="D468" s="187">
        <v>35000</v>
      </c>
      <c r="E468" s="159">
        <v>0</v>
      </c>
      <c r="F468" s="13">
        <f>E468/D468*100</f>
        <v>0</v>
      </c>
      <c r="G468" s="21"/>
      <c r="H468" s="21"/>
    </row>
    <row r="469" spans="1:8" s="121" customFormat="1" ht="13.5" customHeight="1" x14ac:dyDescent="0.2">
      <c r="A469" s="382" t="s">
        <v>265</v>
      </c>
      <c r="B469" s="382"/>
      <c r="C469" s="424"/>
      <c r="D469" s="187">
        <v>0</v>
      </c>
      <c r="E469" s="159">
        <v>10395.61</v>
      </c>
      <c r="F469" s="13">
        <v>0</v>
      </c>
      <c r="G469" s="21"/>
      <c r="H469" s="21"/>
    </row>
    <row r="470" spans="1:8" ht="13.5" customHeight="1" x14ac:dyDescent="0.2">
      <c r="B470" s="84">
        <v>3</v>
      </c>
      <c r="C470" s="23" t="s">
        <v>77</v>
      </c>
      <c r="D470" s="192">
        <f>SUM(D471,D473)</f>
        <v>160000</v>
      </c>
      <c r="E470" s="73">
        <f>SUM(E471,E473)</f>
        <v>10395.61</v>
      </c>
      <c r="F470" s="20">
        <f>E470/D470*100</f>
        <v>6.4972562499999995</v>
      </c>
      <c r="G470" s="21"/>
      <c r="H470" s="21"/>
    </row>
    <row r="471" spans="1:8" ht="13.5" customHeight="1" x14ac:dyDescent="0.2">
      <c r="B471" s="84">
        <v>37</v>
      </c>
      <c r="C471" s="23" t="s">
        <v>142</v>
      </c>
      <c r="D471" s="188">
        <f>SUM(D472:D472)</f>
        <v>160000</v>
      </c>
      <c r="E471" s="161">
        <f>SUM(E472:E472)</f>
        <v>10395.61</v>
      </c>
      <c r="F471" s="20">
        <f>E471/D471*100</f>
        <v>6.4972562499999995</v>
      </c>
      <c r="G471" s="21"/>
      <c r="H471" s="21"/>
    </row>
    <row r="472" spans="1:8" ht="13.5" customHeight="1" x14ac:dyDescent="0.2">
      <c r="B472" s="85">
        <v>372</v>
      </c>
      <c r="C472" s="27" t="s">
        <v>174</v>
      </c>
      <c r="D472" s="189">
        <v>160000</v>
      </c>
      <c r="E472" s="217">
        <v>10395.61</v>
      </c>
      <c r="F472" s="20">
        <f>E472/D472*100</f>
        <v>6.4972562499999995</v>
      </c>
      <c r="G472" s="43"/>
      <c r="H472" s="21"/>
    </row>
    <row r="473" spans="1:8" s="121" customFormat="1" ht="13.5" customHeight="1" x14ac:dyDescent="0.2">
      <c r="A473" s="126"/>
      <c r="B473" s="88">
        <v>38</v>
      </c>
      <c r="C473" s="120" t="s">
        <v>81</v>
      </c>
      <c r="D473" s="193">
        <f>D474</f>
        <v>0</v>
      </c>
      <c r="E473" s="220">
        <f>E474</f>
        <v>0</v>
      </c>
      <c r="F473" s="20">
        <v>0</v>
      </c>
      <c r="G473" s="21"/>
      <c r="H473" s="21"/>
    </row>
    <row r="474" spans="1:8" s="121" customFormat="1" ht="13.5" customHeight="1" x14ac:dyDescent="0.2">
      <c r="A474" s="126"/>
      <c r="B474" s="89">
        <v>381</v>
      </c>
      <c r="C474" s="122" t="s">
        <v>82</v>
      </c>
      <c r="D474" s="211">
        <v>0</v>
      </c>
      <c r="E474" s="227">
        <v>0</v>
      </c>
      <c r="F474" s="20">
        <v>0</v>
      </c>
      <c r="G474" s="21"/>
      <c r="H474" s="21"/>
    </row>
    <row r="475" spans="1:8" ht="14.85" customHeight="1" x14ac:dyDescent="0.2">
      <c r="A475" s="349" t="s">
        <v>175</v>
      </c>
      <c r="B475" s="349"/>
      <c r="C475" s="350"/>
      <c r="D475" s="201">
        <f t="shared" ref="D475:E478" si="67">D476</f>
        <v>24000</v>
      </c>
      <c r="E475" s="113">
        <f t="shared" si="67"/>
        <v>9000</v>
      </c>
      <c r="F475" s="117">
        <f t="shared" ref="F475:F492" si="68">E475/D475*100</f>
        <v>37.5</v>
      </c>
    </row>
    <row r="476" spans="1:8" ht="13.5" customHeight="1" x14ac:dyDescent="0.2">
      <c r="A476" s="361" t="s">
        <v>176</v>
      </c>
      <c r="B476" s="361"/>
      <c r="C476" s="362"/>
      <c r="D476" s="186">
        <f t="shared" si="67"/>
        <v>24000</v>
      </c>
      <c r="E476" s="157">
        <f t="shared" si="67"/>
        <v>9000</v>
      </c>
      <c r="F476" s="12">
        <f t="shared" si="68"/>
        <v>37.5</v>
      </c>
    </row>
    <row r="477" spans="1:8" ht="13.5" customHeight="1" x14ac:dyDescent="0.2">
      <c r="A477" s="347" t="s">
        <v>223</v>
      </c>
      <c r="B477" s="347"/>
      <c r="C477" s="348"/>
      <c r="D477" s="187">
        <f>D478</f>
        <v>24000</v>
      </c>
      <c r="E477" s="159">
        <f>E478</f>
        <v>9000</v>
      </c>
      <c r="F477" s="13">
        <f t="shared" si="68"/>
        <v>37.5</v>
      </c>
    </row>
    <row r="478" spans="1:8" ht="13.5" customHeight="1" x14ac:dyDescent="0.2">
      <c r="B478" s="84">
        <v>3</v>
      </c>
      <c r="C478" s="23" t="s">
        <v>77</v>
      </c>
      <c r="D478" s="192">
        <f t="shared" si="67"/>
        <v>24000</v>
      </c>
      <c r="E478" s="73">
        <f t="shared" si="67"/>
        <v>9000</v>
      </c>
      <c r="F478" s="20">
        <f t="shared" si="68"/>
        <v>37.5</v>
      </c>
    </row>
    <row r="479" spans="1:8" ht="13.5" customHeight="1" x14ac:dyDescent="0.2">
      <c r="B479" s="84">
        <v>37</v>
      </c>
      <c r="C479" s="23" t="s">
        <v>142</v>
      </c>
      <c r="D479" s="188">
        <f>SUM(D480:D480)</f>
        <v>24000</v>
      </c>
      <c r="E479" s="161">
        <f>SUM(E480:E480)</f>
        <v>9000</v>
      </c>
      <c r="F479" s="20">
        <f t="shared" si="68"/>
        <v>37.5</v>
      </c>
    </row>
    <row r="480" spans="1:8" ht="13.5" customHeight="1" x14ac:dyDescent="0.2">
      <c r="B480" s="85">
        <v>372</v>
      </c>
      <c r="C480" s="27" t="s">
        <v>145</v>
      </c>
      <c r="D480" s="189">
        <v>24000</v>
      </c>
      <c r="E480" s="217">
        <v>9000</v>
      </c>
      <c r="F480" s="20">
        <f t="shared" si="68"/>
        <v>37.5</v>
      </c>
    </row>
    <row r="481" spans="1:7" ht="14.1" customHeight="1" x14ac:dyDescent="0.2">
      <c r="A481" s="349" t="s">
        <v>177</v>
      </c>
      <c r="B481" s="349"/>
      <c r="C481" s="350"/>
      <c r="D481" s="201">
        <f t="shared" ref="D481:E484" si="69">D482</f>
        <v>21000</v>
      </c>
      <c r="E481" s="113">
        <f t="shared" si="69"/>
        <v>10500</v>
      </c>
      <c r="F481" s="117">
        <f t="shared" si="68"/>
        <v>50</v>
      </c>
      <c r="G481" s="21"/>
    </row>
    <row r="482" spans="1:7" ht="13.5" customHeight="1" x14ac:dyDescent="0.2">
      <c r="A482" s="361" t="s">
        <v>173</v>
      </c>
      <c r="B482" s="361"/>
      <c r="C482" s="362"/>
      <c r="D482" s="186">
        <f t="shared" si="69"/>
        <v>21000</v>
      </c>
      <c r="E482" s="157">
        <f t="shared" si="69"/>
        <v>10500</v>
      </c>
      <c r="F482" s="12">
        <f t="shared" si="68"/>
        <v>50</v>
      </c>
      <c r="G482" s="21"/>
    </row>
    <row r="483" spans="1:7" ht="13.5" customHeight="1" x14ac:dyDescent="0.2">
      <c r="A483" s="347" t="s">
        <v>223</v>
      </c>
      <c r="B483" s="347"/>
      <c r="C483" s="348"/>
      <c r="D483" s="187">
        <f t="shared" si="69"/>
        <v>21000</v>
      </c>
      <c r="E483" s="159">
        <f t="shared" si="69"/>
        <v>10500</v>
      </c>
      <c r="F483" s="13">
        <f t="shared" si="68"/>
        <v>50</v>
      </c>
      <c r="G483" s="21"/>
    </row>
    <row r="484" spans="1:7" ht="13.5" customHeight="1" x14ac:dyDescent="0.2">
      <c r="B484" s="84">
        <v>3</v>
      </c>
      <c r="C484" s="23" t="s">
        <v>77</v>
      </c>
      <c r="D484" s="192">
        <f t="shared" si="69"/>
        <v>21000</v>
      </c>
      <c r="E484" s="73">
        <f t="shared" si="69"/>
        <v>10500</v>
      </c>
      <c r="F484" s="20">
        <f t="shared" si="68"/>
        <v>50</v>
      </c>
      <c r="G484" s="21"/>
    </row>
    <row r="485" spans="1:7" ht="13.5" customHeight="1" x14ac:dyDescent="0.2">
      <c r="B485" s="84">
        <v>38</v>
      </c>
      <c r="C485" s="23" t="s">
        <v>81</v>
      </c>
      <c r="D485" s="188">
        <f>SUM(D486:D486)</f>
        <v>21000</v>
      </c>
      <c r="E485" s="161">
        <f>SUM(E486:E486)</f>
        <v>10500</v>
      </c>
      <c r="F485" s="20">
        <f t="shared" si="68"/>
        <v>50</v>
      </c>
      <c r="G485" s="21"/>
    </row>
    <row r="486" spans="1:7" ht="13.5" customHeight="1" x14ac:dyDescent="0.2">
      <c r="B486" s="85">
        <v>381</v>
      </c>
      <c r="C486" s="27" t="s">
        <v>82</v>
      </c>
      <c r="D486" s="189">
        <v>21000</v>
      </c>
      <c r="E486" s="217">
        <v>10500</v>
      </c>
      <c r="F486" s="20">
        <f t="shared" si="68"/>
        <v>50</v>
      </c>
      <c r="G486" s="21"/>
    </row>
    <row r="487" spans="1:7" ht="13.5" customHeight="1" x14ac:dyDescent="0.2">
      <c r="A487" s="378" t="s">
        <v>215</v>
      </c>
      <c r="B487" s="378"/>
      <c r="C487" s="379"/>
      <c r="D487" s="201">
        <f t="shared" ref="D487:E490" si="70">D488</f>
        <v>10000</v>
      </c>
      <c r="E487" s="223">
        <f t="shared" si="70"/>
        <v>0</v>
      </c>
      <c r="F487" s="11">
        <f t="shared" si="68"/>
        <v>0</v>
      </c>
    </row>
    <row r="488" spans="1:7" ht="13.5" customHeight="1" x14ac:dyDescent="0.2">
      <c r="A488" s="361" t="s">
        <v>176</v>
      </c>
      <c r="B488" s="361"/>
      <c r="C488" s="362"/>
      <c r="D488" s="186">
        <f t="shared" si="70"/>
        <v>10000</v>
      </c>
      <c r="E488" s="157">
        <f t="shared" si="70"/>
        <v>0</v>
      </c>
      <c r="F488" s="12">
        <f t="shared" si="68"/>
        <v>0</v>
      </c>
    </row>
    <row r="489" spans="1:7" ht="13.5" customHeight="1" x14ac:dyDescent="0.2">
      <c r="A489" s="347" t="s">
        <v>223</v>
      </c>
      <c r="B489" s="347"/>
      <c r="C489" s="348"/>
      <c r="D489" s="187">
        <f t="shared" si="70"/>
        <v>10000</v>
      </c>
      <c r="E489" s="159">
        <f t="shared" si="70"/>
        <v>0</v>
      </c>
      <c r="F489" s="13">
        <f t="shared" si="68"/>
        <v>0</v>
      </c>
    </row>
    <row r="490" spans="1:7" ht="13.5" customHeight="1" x14ac:dyDescent="0.2">
      <c r="B490" s="84">
        <v>3</v>
      </c>
      <c r="C490" s="138" t="s">
        <v>77</v>
      </c>
      <c r="D490" s="192">
        <f t="shared" si="70"/>
        <v>10000</v>
      </c>
      <c r="E490" s="73">
        <f t="shared" si="70"/>
        <v>0</v>
      </c>
      <c r="F490" s="20">
        <f t="shared" si="68"/>
        <v>0</v>
      </c>
    </row>
    <row r="491" spans="1:7" ht="13.5" customHeight="1" x14ac:dyDescent="0.2">
      <c r="B491" s="84">
        <v>37</v>
      </c>
      <c r="C491" s="138" t="s">
        <v>142</v>
      </c>
      <c r="D491" s="188">
        <f>SUM(D492:D492)</f>
        <v>10000</v>
      </c>
      <c r="E491" s="161">
        <f>SUM(E492:E492)</f>
        <v>0</v>
      </c>
      <c r="F491" s="20">
        <f t="shared" si="68"/>
        <v>0</v>
      </c>
    </row>
    <row r="492" spans="1:7" ht="13.5" customHeight="1" x14ac:dyDescent="0.2">
      <c r="B492" s="85">
        <v>372</v>
      </c>
      <c r="C492" s="139" t="s">
        <v>145</v>
      </c>
      <c r="D492" s="189">
        <v>10000</v>
      </c>
      <c r="E492" s="217">
        <v>0</v>
      </c>
      <c r="F492" s="20">
        <f t="shared" si="68"/>
        <v>0</v>
      </c>
    </row>
    <row r="493" spans="1:7" ht="16.5" customHeight="1" x14ac:dyDescent="0.2">
      <c r="A493" s="425" t="s">
        <v>238</v>
      </c>
      <c r="B493" s="425"/>
      <c r="C493" s="426"/>
      <c r="D493" s="212">
        <f>D494</f>
        <v>269900</v>
      </c>
      <c r="E493" s="67">
        <f>SUM(E521,E494)</f>
        <v>34250</v>
      </c>
      <c r="F493" s="74"/>
    </row>
    <row r="494" spans="1:7" ht="21.75" customHeight="1" x14ac:dyDescent="0.2">
      <c r="A494" s="357" t="s">
        <v>178</v>
      </c>
      <c r="B494" s="357"/>
      <c r="C494" s="358"/>
      <c r="D494" s="184">
        <f>SUM(D495,D501,D507,D514)</f>
        <v>269900</v>
      </c>
      <c r="E494" s="109">
        <f>SUM(E495,E501,E507,E514)</f>
        <v>34250</v>
      </c>
      <c r="F494" s="81">
        <f>E494/D494*100</f>
        <v>12.689885142645425</v>
      </c>
    </row>
    <row r="495" spans="1:7" ht="13.5" customHeight="1" x14ac:dyDescent="0.2">
      <c r="A495" s="349" t="s">
        <v>179</v>
      </c>
      <c r="B495" s="349"/>
      <c r="C495" s="350"/>
      <c r="D495" s="201">
        <f t="shared" ref="D495:E498" si="71">D496</f>
        <v>0</v>
      </c>
      <c r="E495" s="223">
        <f t="shared" si="71"/>
        <v>0</v>
      </c>
      <c r="F495" s="11">
        <v>0</v>
      </c>
    </row>
    <row r="496" spans="1:7" ht="13.5" customHeight="1" x14ac:dyDescent="0.2">
      <c r="A496" s="361" t="s">
        <v>180</v>
      </c>
      <c r="B496" s="361"/>
      <c r="C496" s="362"/>
      <c r="D496" s="186">
        <f t="shared" si="71"/>
        <v>0</v>
      </c>
      <c r="E496" s="157">
        <f t="shared" si="71"/>
        <v>0</v>
      </c>
      <c r="F496" s="12">
        <v>0</v>
      </c>
    </row>
    <row r="497" spans="1:6" ht="13.5" customHeight="1" x14ac:dyDescent="0.2">
      <c r="A497" s="347" t="s">
        <v>223</v>
      </c>
      <c r="B497" s="347"/>
      <c r="C497" s="348"/>
      <c r="D497" s="187">
        <f t="shared" si="71"/>
        <v>0</v>
      </c>
      <c r="E497" s="159">
        <f t="shared" si="71"/>
        <v>0</v>
      </c>
      <c r="F497" s="13">
        <v>0</v>
      </c>
    </row>
    <row r="498" spans="1:6" ht="13.5" customHeight="1" x14ac:dyDescent="0.2">
      <c r="B498" s="14">
        <v>3</v>
      </c>
      <c r="C498" s="23" t="s">
        <v>77</v>
      </c>
      <c r="D498" s="192">
        <f t="shared" si="71"/>
        <v>0</v>
      </c>
      <c r="E498" s="73">
        <f t="shared" si="71"/>
        <v>0</v>
      </c>
      <c r="F498" s="20">
        <v>0</v>
      </c>
    </row>
    <row r="499" spans="1:6" ht="13.5" customHeight="1" x14ac:dyDescent="0.2">
      <c r="B499" s="14">
        <v>32</v>
      </c>
      <c r="C499" s="23" t="s">
        <v>78</v>
      </c>
      <c r="D499" s="188">
        <f>SUM(D500:D500)</f>
        <v>0</v>
      </c>
      <c r="E499" s="161">
        <f>SUM(E500:E500)</f>
        <v>0</v>
      </c>
      <c r="F499" s="20">
        <v>0</v>
      </c>
    </row>
    <row r="500" spans="1:6" ht="13.5" customHeight="1" x14ac:dyDescent="0.2">
      <c r="B500" s="15">
        <v>323</v>
      </c>
      <c r="C500" s="27" t="s">
        <v>181</v>
      </c>
      <c r="D500" s="189">
        <v>0</v>
      </c>
      <c r="E500" s="217">
        <v>0</v>
      </c>
      <c r="F500" s="20">
        <v>0</v>
      </c>
    </row>
    <row r="501" spans="1:6" ht="13.5" customHeight="1" x14ac:dyDescent="0.2">
      <c r="A501" s="349" t="s">
        <v>182</v>
      </c>
      <c r="B501" s="349"/>
      <c r="C501" s="350"/>
      <c r="D501" s="201">
        <f t="shared" ref="D501:E504" si="72">D502</f>
        <v>0</v>
      </c>
      <c r="E501" s="223">
        <f t="shared" si="72"/>
        <v>0</v>
      </c>
      <c r="F501" s="11">
        <v>0</v>
      </c>
    </row>
    <row r="502" spans="1:6" ht="13.5" customHeight="1" x14ac:dyDescent="0.2">
      <c r="A502" s="361" t="s">
        <v>180</v>
      </c>
      <c r="B502" s="361"/>
      <c r="C502" s="362"/>
      <c r="D502" s="186">
        <f t="shared" si="72"/>
        <v>0</v>
      </c>
      <c r="E502" s="157">
        <f t="shared" si="72"/>
        <v>0</v>
      </c>
      <c r="F502" s="12">
        <v>0</v>
      </c>
    </row>
    <row r="503" spans="1:6" ht="13.5" customHeight="1" x14ac:dyDescent="0.2">
      <c r="A503" s="347" t="s">
        <v>223</v>
      </c>
      <c r="B503" s="347"/>
      <c r="C503" s="348"/>
      <c r="D503" s="187">
        <f t="shared" si="72"/>
        <v>0</v>
      </c>
      <c r="E503" s="159">
        <f t="shared" si="72"/>
        <v>0</v>
      </c>
      <c r="F503" s="13">
        <v>0</v>
      </c>
    </row>
    <row r="504" spans="1:6" ht="13.5" customHeight="1" x14ac:dyDescent="0.2">
      <c r="B504" s="14">
        <v>3</v>
      </c>
      <c r="C504" s="23" t="s">
        <v>77</v>
      </c>
      <c r="D504" s="192">
        <f t="shared" si="72"/>
        <v>0</v>
      </c>
      <c r="E504" s="73">
        <f t="shared" si="72"/>
        <v>0</v>
      </c>
      <c r="F504" s="20">
        <v>0</v>
      </c>
    </row>
    <row r="505" spans="1:6" ht="13.5" customHeight="1" x14ac:dyDescent="0.2">
      <c r="B505" s="14">
        <v>32</v>
      </c>
      <c r="C505" s="23" t="s">
        <v>78</v>
      </c>
      <c r="D505" s="188">
        <f>SUM(D506:D506)</f>
        <v>0</v>
      </c>
      <c r="E505" s="161">
        <f>SUM(E506:E506)</f>
        <v>0</v>
      </c>
      <c r="F505" s="79">
        <v>0</v>
      </c>
    </row>
    <row r="506" spans="1:6" ht="13.5" customHeight="1" x14ac:dyDescent="0.2">
      <c r="B506" s="15">
        <v>323</v>
      </c>
      <c r="C506" s="27" t="s">
        <v>181</v>
      </c>
      <c r="D506" s="189">
        <v>0</v>
      </c>
      <c r="E506" s="217">
        <v>0</v>
      </c>
      <c r="F506" s="20">
        <v>0</v>
      </c>
    </row>
    <row r="507" spans="1:6" ht="13.5" customHeight="1" x14ac:dyDescent="0.2">
      <c r="A507" s="378" t="s">
        <v>183</v>
      </c>
      <c r="B507" s="378"/>
      <c r="C507" s="379"/>
      <c r="D507" s="185">
        <f t="shared" ref="D507:E510" si="73">D508</f>
        <v>269900</v>
      </c>
      <c r="E507" s="155">
        <f t="shared" si="73"/>
        <v>34250</v>
      </c>
      <c r="F507" s="11">
        <f t="shared" ref="F507:F512" si="74">E507/D507*100</f>
        <v>12.689885142645425</v>
      </c>
    </row>
    <row r="508" spans="1:6" ht="13.5" customHeight="1" x14ac:dyDescent="0.2">
      <c r="A508" s="361" t="s">
        <v>180</v>
      </c>
      <c r="B508" s="361"/>
      <c r="C508" s="362"/>
      <c r="D508" s="186">
        <f>D510</f>
        <v>269900</v>
      </c>
      <c r="E508" s="157">
        <f t="shared" si="73"/>
        <v>34250</v>
      </c>
      <c r="F508" s="12">
        <f t="shared" si="74"/>
        <v>12.689885142645425</v>
      </c>
    </row>
    <row r="509" spans="1:6" ht="13.5" customHeight="1" x14ac:dyDescent="0.2">
      <c r="A509" s="427" t="s">
        <v>252</v>
      </c>
      <c r="B509" s="427"/>
      <c r="C509" s="428"/>
      <c r="D509" s="187">
        <f>D510</f>
        <v>269900</v>
      </c>
      <c r="E509" s="159">
        <f t="shared" si="73"/>
        <v>34250</v>
      </c>
      <c r="F509" s="13">
        <f t="shared" si="74"/>
        <v>12.689885142645425</v>
      </c>
    </row>
    <row r="510" spans="1:6" ht="13.5" customHeight="1" x14ac:dyDescent="0.2">
      <c r="B510" s="14">
        <v>4</v>
      </c>
      <c r="C510" s="23" t="s">
        <v>168</v>
      </c>
      <c r="D510" s="192">
        <f>D511</f>
        <v>269900</v>
      </c>
      <c r="E510" s="73">
        <f t="shared" si="73"/>
        <v>34250</v>
      </c>
      <c r="F510" s="20">
        <f t="shared" si="74"/>
        <v>12.689885142645425</v>
      </c>
    </row>
    <row r="511" spans="1:6" ht="13.5" customHeight="1" x14ac:dyDescent="0.2">
      <c r="B511" s="14">
        <v>42</v>
      </c>
      <c r="C511" s="23" t="s">
        <v>169</v>
      </c>
      <c r="D511" s="188">
        <f>SUM(D512,D513)</f>
        <v>269900</v>
      </c>
      <c r="E511" s="161">
        <f>SUM(E512:E513)</f>
        <v>34250</v>
      </c>
      <c r="F511" s="20">
        <f t="shared" si="74"/>
        <v>12.689885142645425</v>
      </c>
    </row>
    <row r="512" spans="1:6" ht="13.5" customHeight="1" x14ac:dyDescent="0.2">
      <c r="B512" s="15">
        <v>421</v>
      </c>
      <c r="C512" s="27" t="s">
        <v>111</v>
      </c>
      <c r="D512" s="189">
        <v>249900</v>
      </c>
      <c r="E512" s="217">
        <v>0</v>
      </c>
      <c r="F512" s="20">
        <f t="shared" si="74"/>
        <v>0</v>
      </c>
    </row>
    <row r="513" spans="1:6" s="92" customFormat="1" ht="13.5" customHeight="1" x14ac:dyDescent="0.2">
      <c r="A513" s="126"/>
      <c r="B513" s="66">
        <v>426</v>
      </c>
      <c r="C513" s="93" t="s">
        <v>244</v>
      </c>
      <c r="D513" s="189">
        <v>20000</v>
      </c>
      <c r="E513" s="217">
        <v>34250</v>
      </c>
      <c r="F513" s="100"/>
    </row>
    <row r="514" spans="1:6" ht="27" customHeight="1" x14ac:dyDescent="0.2">
      <c r="A514" s="378" t="s">
        <v>184</v>
      </c>
      <c r="B514" s="378"/>
      <c r="C514" s="379"/>
      <c r="D514" s="185">
        <f t="shared" ref="D514:E517" si="75">D515</f>
        <v>0</v>
      </c>
      <c r="E514" s="110">
        <f t="shared" si="75"/>
        <v>0</v>
      </c>
      <c r="F514" s="11">
        <v>0</v>
      </c>
    </row>
    <row r="515" spans="1:6" ht="13.5" customHeight="1" x14ac:dyDescent="0.2">
      <c r="A515" s="361" t="s">
        <v>180</v>
      </c>
      <c r="B515" s="361"/>
      <c r="C515" s="362"/>
      <c r="D515" s="186">
        <f t="shared" si="75"/>
        <v>0</v>
      </c>
      <c r="E515" s="157">
        <f t="shared" si="75"/>
        <v>0</v>
      </c>
      <c r="F515" s="12">
        <v>0</v>
      </c>
    </row>
    <row r="516" spans="1:6" ht="13.5" customHeight="1" x14ac:dyDescent="0.2">
      <c r="A516" s="347" t="s">
        <v>223</v>
      </c>
      <c r="B516" s="347"/>
      <c r="C516" s="348"/>
      <c r="D516" s="187">
        <f t="shared" si="75"/>
        <v>0</v>
      </c>
      <c r="E516" s="159">
        <f t="shared" si="75"/>
        <v>0</v>
      </c>
      <c r="F516" s="13">
        <v>0</v>
      </c>
    </row>
    <row r="517" spans="1:6" ht="13.5" customHeight="1" x14ac:dyDescent="0.2">
      <c r="B517" s="84">
        <v>3</v>
      </c>
      <c r="C517" s="23" t="s">
        <v>77</v>
      </c>
      <c r="D517" s="192">
        <f t="shared" si="75"/>
        <v>0</v>
      </c>
      <c r="E517" s="73">
        <f t="shared" si="75"/>
        <v>0</v>
      </c>
      <c r="F517" s="20">
        <v>0</v>
      </c>
    </row>
    <row r="518" spans="1:6" ht="13.5" customHeight="1" x14ac:dyDescent="0.2">
      <c r="B518" s="84">
        <v>36</v>
      </c>
      <c r="C518" s="23" t="s">
        <v>121</v>
      </c>
      <c r="D518" s="188">
        <f>SUM(D519:D519)</f>
        <v>0</v>
      </c>
      <c r="E518" s="161">
        <f>SUM(E519:E519)</f>
        <v>0</v>
      </c>
      <c r="F518" s="20">
        <v>0</v>
      </c>
    </row>
    <row r="519" spans="1:6" ht="13.5" customHeight="1" x14ac:dyDescent="0.2">
      <c r="B519" s="85">
        <v>366</v>
      </c>
      <c r="C519" s="27" t="s">
        <v>185</v>
      </c>
      <c r="D519" s="189">
        <v>0</v>
      </c>
      <c r="E519" s="217">
        <v>0</v>
      </c>
      <c r="F519" s="20">
        <v>0</v>
      </c>
    </row>
    <row r="520" spans="1:6" s="75" customFormat="1" ht="13.5" customHeight="1" x14ac:dyDescent="0.2">
      <c r="A520" s="432" t="s">
        <v>239</v>
      </c>
      <c r="B520" s="432"/>
      <c r="C520" s="433"/>
      <c r="D520" s="192">
        <v>0</v>
      </c>
      <c r="E520" s="73">
        <v>0</v>
      </c>
      <c r="F520" s="74">
        <v>0</v>
      </c>
    </row>
    <row r="521" spans="1:6" s="22" customFormat="1" ht="18" customHeight="1" x14ac:dyDescent="0.2">
      <c r="A521" s="434" t="s">
        <v>214</v>
      </c>
      <c r="B521" s="434"/>
      <c r="C521" s="435"/>
      <c r="D521" s="184">
        <f t="shared" ref="D521:E525" si="76">D522</f>
        <v>0</v>
      </c>
      <c r="E521" s="109">
        <f t="shared" si="76"/>
        <v>0</v>
      </c>
      <c r="F521" s="81">
        <v>0</v>
      </c>
    </row>
    <row r="522" spans="1:6" ht="13.5" customHeight="1" x14ac:dyDescent="0.2">
      <c r="A522" s="407" t="s">
        <v>202</v>
      </c>
      <c r="B522" s="407"/>
      <c r="C522" s="422"/>
      <c r="D522" s="185">
        <f t="shared" si="76"/>
        <v>0</v>
      </c>
      <c r="E522" s="155">
        <f t="shared" si="76"/>
        <v>0</v>
      </c>
      <c r="F522" s="11">
        <v>0</v>
      </c>
    </row>
    <row r="523" spans="1:6" ht="13.5" customHeight="1" x14ac:dyDescent="0.2">
      <c r="A523" s="436" t="s">
        <v>201</v>
      </c>
      <c r="B523" s="436"/>
      <c r="C523" s="437"/>
      <c r="D523" s="186">
        <f t="shared" si="76"/>
        <v>0</v>
      </c>
      <c r="E523" s="157">
        <f t="shared" si="76"/>
        <v>0</v>
      </c>
      <c r="F523" s="12">
        <v>0</v>
      </c>
    </row>
    <row r="524" spans="1:6" ht="13.5" customHeight="1" x14ac:dyDescent="0.2">
      <c r="A524" s="347" t="s">
        <v>223</v>
      </c>
      <c r="B524" s="347"/>
      <c r="C524" s="348"/>
      <c r="D524" s="187">
        <f t="shared" si="76"/>
        <v>0</v>
      </c>
      <c r="E524" s="159">
        <f t="shared" si="76"/>
        <v>0</v>
      </c>
      <c r="F524" s="13">
        <v>0</v>
      </c>
    </row>
    <row r="525" spans="1:6" ht="13.5" customHeight="1" x14ac:dyDescent="0.2">
      <c r="B525" s="84">
        <v>4</v>
      </c>
      <c r="C525" s="23" t="s">
        <v>168</v>
      </c>
      <c r="D525" s="192">
        <f t="shared" si="76"/>
        <v>0</v>
      </c>
      <c r="E525" s="73">
        <f t="shared" si="76"/>
        <v>0</v>
      </c>
      <c r="F525" s="20">
        <v>0</v>
      </c>
    </row>
    <row r="526" spans="1:6" s="21" customFormat="1" ht="13.5" customHeight="1" x14ac:dyDescent="0.2">
      <c r="B526" s="91">
        <v>42</v>
      </c>
      <c r="C526" s="33" t="s">
        <v>169</v>
      </c>
      <c r="D526" s="188">
        <f>SUM(D527:D527)</f>
        <v>0</v>
      </c>
      <c r="E526" s="161">
        <f>SUM(E527:E527)</f>
        <v>0</v>
      </c>
      <c r="F526" s="20">
        <v>0</v>
      </c>
    </row>
    <row r="527" spans="1:6" ht="13.5" customHeight="1" x14ac:dyDescent="0.2">
      <c r="B527" s="85">
        <v>426</v>
      </c>
      <c r="C527" s="32" t="s">
        <v>200</v>
      </c>
      <c r="D527" s="189">
        <v>0</v>
      </c>
      <c r="E527" s="217">
        <v>0</v>
      </c>
      <c r="F527" s="20">
        <v>0</v>
      </c>
    </row>
    <row r="528" spans="1:6" s="164" customFormat="1" ht="13.5" customHeight="1" x14ac:dyDescent="0.2">
      <c r="B528" s="129"/>
      <c r="C528" s="130"/>
      <c r="D528" s="215"/>
      <c r="E528" s="228"/>
      <c r="F528" s="131"/>
    </row>
    <row r="529" spans="1:7" s="281" customFormat="1" ht="13.5" customHeight="1" x14ac:dyDescent="0.2">
      <c r="A529" s="440" t="s">
        <v>323</v>
      </c>
      <c r="B529" s="440"/>
      <c r="C529" s="440"/>
      <c r="D529" s="440"/>
      <c r="E529" s="440"/>
      <c r="F529" s="440"/>
    </row>
    <row r="530" spans="1:7" s="164" customFormat="1" ht="126.75" customHeight="1" x14ac:dyDescent="0.2">
      <c r="A530" s="216"/>
      <c r="B530" s="450" t="s">
        <v>327</v>
      </c>
      <c r="C530" s="450"/>
      <c r="D530" s="450"/>
      <c r="E530" s="450"/>
      <c r="F530" s="450"/>
    </row>
    <row r="531" spans="1:7" s="162" customFormat="1" ht="13.5" customHeight="1" x14ac:dyDescent="0.2">
      <c r="A531" s="438" t="s">
        <v>324</v>
      </c>
      <c r="B531" s="438"/>
      <c r="C531" s="438"/>
      <c r="D531" s="438"/>
      <c r="E531" s="438"/>
      <c r="F531" s="438"/>
    </row>
    <row r="532" spans="1:7" s="162" customFormat="1" ht="13.5" customHeight="1" x14ac:dyDescent="0.2">
      <c r="A532" s="438" t="s">
        <v>296</v>
      </c>
      <c r="B532" s="438"/>
      <c r="C532" s="438"/>
      <c r="D532" s="438"/>
      <c r="E532" s="438"/>
      <c r="F532" s="52"/>
    </row>
    <row r="533" spans="1:7" s="162" customFormat="1" ht="13.5" customHeight="1" x14ac:dyDescent="0.2">
      <c r="A533" s="439"/>
      <c r="B533" s="439"/>
      <c r="C533" s="439"/>
      <c r="D533" s="52"/>
      <c r="E533" s="52"/>
      <c r="F533" s="52"/>
    </row>
    <row r="534" spans="1:7" s="162" customFormat="1" ht="13.5" customHeight="1" x14ac:dyDescent="0.2">
      <c r="A534" s="448" t="s">
        <v>316</v>
      </c>
      <c r="B534" s="448"/>
      <c r="C534" s="448"/>
      <c r="D534" s="448"/>
      <c r="E534" s="448"/>
      <c r="F534" s="448"/>
    </row>
    <row r="535" spans="1:7" s="162" customFormat="1" ht="13.5" customHeight="1" x14ac:dyDescent="0.2">
      <c r="A535" s="447" t="s">
        <v>297</v>
      </c>
      <c r="B535" s="447"/>
      <c r="C535" s="447"/>
      <c r="D535" s="447"/>
      <c r="E535" s="447"/>
      <c r="F535" s="447"/>
    </row>
    <row r="536" spans="1:7" s="162" customFormat="1" ht="13.5" customHeight="1" x14ac:dyDescent="0.2">
      <c r="A536" s="446" t="s">
        <v>218</v>
      </c>
      <c r="B536" s="446"/>
      <c r="C536" s="446"/>
      <c r="D536" s="446"/>
      <c r="E536" s="446"/>
      <c r="F536" s="446"/>
    </row>
    <row r="537" spans="1:7" s="164" customFormat="1" ht="13.5" customHeight="1" x14ac:dyDescent="0.2">
      <c r="A537" s="441" t="s">
        <v>325</v>
      </c>
      <c r="B537" s="441"/>
      <c r="C537" s="441"/>
      <c r="D537" s="441"/>
      <c r="E537" s="441"/>
      <c r="F537" s="441"/>
      <c r="G537" s="441"/>
    </row>
    <row r="538" spans="1:7" s="162" customFormat="1" ht="13.5" customHeight="1" x14ac:dyDescent="0.2">
      <c r="A538" s="52"/>
      <c r="B538" s="443" t="s">
        <v>326</v>
      </c>
      <c r="C538" s="444"/>
      <c r="D538" s="52"/>
      <c r="E538" s="52"/>
      <c r="F538" s="52"/>
    </row>
    <row r="539" spans="1:7" s="162" customFormat="1" ht="13.5" customHeight="1" x14ac:dyDescent="0.2">
      <c r="A539" s="52"/>
      <c r="B539" s="443" t="s">
        <v>319</v>
      </c>
      <c r="C539" s="443"/>
      <c r="D539" s="52"/>
      <c r="E539" s="52"/>
      <c r="F539" s="52"/>
    </row>
    <row r="540" spans="1:7" s="162" customFormat="1" ht="13.5" customHeight="1" x14ac:dyDescent="0.2">
      <c r="A540" s="52"/>
      <c r="B540" s="439" t="s">
        <v>318</v>
      </c>
      <c r="C540" s="445"/>
      <c r="D540" s="52"/>
      <c r="E540" s="52"/>
      <c r="F540" s="52"/>
    </row>
    <row r="541" spans="1:7" s="164" customFormat="1" ht="13.5" customHeight="1" x14ac:dyDescent="0.2">
      <c r="A541" s="52"/>
      <c r="B541" s="283"/>
      <c r="C541" s="52"/>
      <c r="D541" s="52"/>
      <c r="E541" s="52"/>
      <c r="F541" s="52"/>
    </row>
    <row r="542" spans="1:7" s="162" customFormat="1" ht="13.5" customHeight="1" x14ac:dyDescent="0.2">
      <c r="A542" s="449" t="s">
        <v>317</v>
      </c>
      <c r="B542" s="449"/>
      <c r="C542" s="449"/>
      <c r="D542" s="449"/>
      <c r="E542" s="449"/>
      <c r="F542" s="449"/>
      <c r="G542" s="281"/>
    </row>
    <row r="543" spans="1:7" s="162" customFormat="1" ht="13.5" customHeight="1" x14ac:dyDescent="0.2">
      <c r="A543" s="442" t="s">
        <v>315</v>
      </c>
      <c r="B543" s="442"/>
      <c r="C543" s="442"/>
      <c r="D543" s="442"/>
      <c r="E543" s="442"/>
      <c r="F543" s="442"/>
      <c r="G543" s="281"/>
    </row>
    <row r="544" spans="1:7" s="164" customFormat="1" ht="13.5" customHeight="1" x14ac:dyDescent="0.2">
      <c r="A544" s="344" t="s">
        <v>322</v>
      </c>
      <c r="B544" s="344"/>
      <c r="C544" s="344"/>
      <c r="D544" s="344"/>
      <c r="E544" s="344"/>
      <c r="F544" s="344"/>
      <c r="G544" s="344"/>
    </row>
    <row r="545" spans="1:6" s="164" customFormat="1" ht="12" customHeight="1" x14ac:dyDescent="0.2">
      <c r="A545" s="166"/>
      <c r="B545" s="166"/>
      <c r="C545" s="166"/>
      <c r="D545" s="282"/>
      <c r="E545" s="166"/>
      <c r="F545" s="166"/>
    </row>
    <row r="546" spans="1:6" s="164" customFormat="1" ht="12" customHeight="1" x14ac:dyDescent="0.2">
      <c r="A546" s="165"/>
      <c r="B546" s="165"/>
      <c r="C546" s="165"/>
      <c r="D546" s="216"/>
      <c r="E546" s="166"/>
      <c r="F546" s="165"/>
    </row>
    <row r="547" spans="1:6" s="164" customFormat="1" ht="12" customHeight="1" x14ac:dyDescent="0.2">
      <c r="A547" s="165"/>
      <c r="B547" s="165"/>
      <c r="C547" s="165"/>
      <c r="D547" s="216"/>
      <c r="E547" s="166"/>
      <c r="F547" s="165"/>
    </row>
    <row r="548" spans="1:6" s="164" customFormat="1" ht="12" customHeight="1" x14ac:dyDescent="0.2">
      <c r="A548" s="165"/>
      <c r="B548" s="165"/>
      <c r="C548" s="165"/>
      <c r="D548" s="216"/>
      <c r="E548" s="166"/>
      <c r="F548" s="165"/>
    </row>
    <row r="549" spans="1:6" s="164" customFormat="1" ht="12" customHeight="1" x14ac:dyDescent="0.2">
      <c r="A549" s="165"/>
      <c r="B549" s="165"/>
      <c r="C549" s="165"/>
      <c r="D549" s="216"/>
      <c r="E549" s="166"/>
      <c r="F549" s="165"/>
    </row>
    <row r="550" spans="1:6" s="164" customFormat="1" ht="12" customHeight="1" x14ac:dyDescent="0.2">
      <c r="A550" s="165"/>
      <c r="B550" s="165"/>
      <c r="C550" s="165"/>
      <c r="D550" s="216"/>
      <c r="E550" s="166"/>
      <c r="F550" s="165"/>
    </row>
    <row r="551" spans="1:6" s="164" customFormat="1" ht="12" customHeight="1" x14ac:dyDescent="0.2">
      <c r="A551" s="165"/>
      <c r="B551" s="165"/>
      <c r="C551" s="165"/>
      <c r="D551" s="216"/>
      <c r="E551" s="166"/>
      <c r="F551" s="165"/>
    </row>
    <row r="552" spans="1:6" s="164" customFormat="1" ht="12" customHeight="1" x14ac:dyDescent="0.2">
      <c r="A552" s="165"/>
      <c r="B552" s="165"/>
      <c r="C552" s="165"/>
      <c r="D552" s="216"/>
      <c r="E552" s="166"/>
      <c r="F552" s="165"/>
    </row>
    <row r="553" spans="1:6" s="164" customFormat="1" ht="12" customHeight="1" x14ac:dyDescent="0.2">
      <c r="A553" s="165"/>
      <c r="B553" s="165"/>
      <c r="C553" s="165"/>
      <c r="D553" s="216"/>
      <c r="E553" s="166"/>
      <c r="F553" s="165"/>
    </row>
    <row r="554" spans="1:6" s="164" customFormat="1" ht="12" customHeight="1" x14ac:dyDescent="0.2">
      <c r="A554" s="165"/>
      <c r="B554" s="165"/>
      <c r="C554" s="165"/>
      <c r="D554" s="216"/>
      <c r="E554" s="166"/>
      <c r="F554" s="165"/>
    </row>
    <row r="555" spans="1:6" s="164" customFormat="1" ht="12" customHeight="1" x14ac:dyDescent="0.2">
      <c r="A555" s="165"/>
      <c r="B555" s="165"/>
      <c r="C555" s="165"/>
      <c r="D555" s="216"/>
      <c r="E555" s="166"/>
      <c r="F555" s="165"/>
    </row>
    <row r="556" spans="1:6" s="164" customFormat="1" ht="13.5" customHeight="1" x14ac:dyDescent="0.2">
      <c r="A556" s="165"/>
      <c r="B556" s="285"/>
      <c r="C556" s="285"/>
      <c r="D556" s="286"/>
      <c r="E556" s="285"/>
      <c r="F556" s="285"/>
    </row>
    <row r="557" spans="1:6" ht="21.75" customHeight="1" x14ac:dyDescent="0.2">
      <c r="B557" s="395"/>
      <c r="C557" s="395"/>
      <c r="D557" s="287"/>
      <c r="E557" s="72"/>
      <c r="F557" s="239"/>
    </row>
    <row r="558" spans="1:6" s="57" customFormat="1" ht="11.45" customHeight="1" x14ac:dyDescent="0.2">
      <c r="A558" s="126"/>
      <c r="B558" s="393"/>
      <c r="C558" s="393"/>
      <c r="D558" s="288"/>
      <c r="E558" s="72"/>
      <c r="F558" s="239"/>
    </row>
    <row r="559" spans="1:6" s="57" customFormat="1" ht="11.45" customHeight="1" x14ac:dyDescent="0.2">
      <c r="A559" s="126"/>
      <c r="B559" s="289"/>
      <c r="C559" s="289"/>
      <c r="D559" s="288"/>
      <c r="E559" s="72"/>
      <c r="F559" s="239"/>
    </row>
    <row r="560" spans="1:6" s="98" customFormat="1" ht="11.45" customHeight="1" x14ac:dyDescent="0.2">
      <c r="A560" s="126"/>
      <c r="B560" s="289"/>
      <c r="C560" s="284"/>
      <c r="D560" s="290"/>
      <c r="E560" s="72"/>
      <c r="F560" s="239"/>
    </row>
    <row r="561" spans="1:6" s="98" customFormat="1" ht="11.45" customHeight="1" x14ac:dyDescent="0.2">
      <c r="A561" s="126"/>
      <c r="B561" s="289"/>
      <c r="C561" s="284"/>
      <c r="D561" s="290"/>
      <c r="E561" s="72"/>
      <c r="F561" s="239"/>
    </row>
    <row r="562" spans="1:6" s="125" customFormat="1" ht="11.45" customHeight="1" x14ac:dyDescent="0.2">
      <c r="A562" s="126"/>
      <c r="B562" s="289"/>
      <c r="C562" s="284"/>
      <c r="D562" s="290"/>
      <c r="E562" s="72"/>
      <c r="F562" s="239"/>
    </row>
    <row r="563" spans="1:6" s="57" customFormat="1" ht="11.45" customHeight="1" x14ac:dyDescent="0.2">
      <c r="A563" s="126"/>
      <c r="B563" s="393"/>
      <c r="C563" s="393"/>
      <c r="D563" s="288"/>
      <c r="E563" s="72"/>
      <c r="F563" s="239"/>
    </row>
    <row r="564" spans="1:6" s="98" customFormat="1" ht="11.45" customHeight="1" x14ac:dyDescent="0.2">
      <c r="A564" s="126"/>
      <c r="B564" s="289"/>
      <c r="C564" s="284"/>
      <c r="D564" s="290"/>
      <c r="E564" s="72"/>
      <c r="F564" s="239"/>
    </row>
    <row r="565" spans="1:6" s="98" customFormat="1" ht="11.45" customHeight="1" x14ac:dyDescent="0.2">
      <c r="A565" s="126"/>
      <c r="B565" s="289"/>
      <c r="C565" s="284"/>
      <c r="D565" s="291"/>
      <c r="E565" s="72"/>
      <c r="F565" s="239"/>
    </row>
    <row r="566" spans="1:6" s="98" customFormat="1" ht="11.45" customHeight="1" x14ac:dyDescent="0.2">
      <c r="A566" s="126"/>
      <c r="B566" s="289"/>
      <c r="C566" s="284"/>
      <c r="D566" s="290"/>
      <c r="E566" s="72"/>
      <c r="F566" s="239"/>
    </row>
    <row r="567" spans="1:6" s="98" customFormat="1" ht="11.45" customHeight="1" x14ac:dyDescent="0.2">
      <c r="A567" s="126"/>
      <c r="B567" s="289"/>
      <c r="C567" s="284"/>
      <c r="D567" s="290"/>
      <c r="E567" s="72"/>
      <c r="F567" s="239"/>
    </row>
    <row r="568" spans="1:6" s="98" customFormat="1" ht="11.45" customHeight="1" x14ac:dyDescent="0.2">
      <c r="A568" s="126"/>
      <c r="B568" s="289"/>
      <c r="C568" s="284"/>
      <c r="D568" s="290"/>
      <c r="E568" s="72"/>
      <c r="F568" s="239"/>
    </row>
    <row r="569" spans="1:6" s="98" customFormat="1" ht="11.45" customHeight="1" x14ac:dyDescent="0.2">
      <c r="A569" s="126"/>
      <c r="B569" s="289"/>
      <c r="C569" s="284"/>
      <c r="D569" s="290"/>
      <c r="E569" s="72"/>
      <c r="F569" s="239"/>
    </row>
    <row r="570" spans="1:6" s="57" customFormat="1" ht="11.45" customHeight="1" x14ac:dyDescent="0.2">
      <c r="A570" s="126"/>
      <c r="B570" s="393"/>
      <c r="C570" s="393"/>
      <c r="D570" s="288"/>
      <c r="E570" s="72"/>
      <c r="F570" s="239"/>
    </row>
    <row r="571" spans="1:6" s="98" customFormat="1" ht="11.45" customHeight="1" x14ac:dyDescent="0.2">
      <c r="A571" s="126"/>
      <c r="B571" s="289"/>
      <c r="C571" s="284"/>
      <c r="D571" s="290"/>
      <c r="E571" s="72"/>
      <c r="F571" s="239"/>
    </row>
    <row r="572" spans="1:6" s="98" customFormat="1" ht="11.45" customHeight="1" x14ac:dyDescent="0.2">
      <c r="A572" s="126"/>
      <c r="B572" s="289"/>
      <c r="C572" s="284"/>
      <c r="D572" s="290"/>
      <c r="E572" s="72"/>
      <c r="F572" s="239"/>
    </row>
    <row r="573" spans="1:6" s="98" customFormat="1" ht="11.45" customHeight="1" x14ac:dyDescent="0.2">
      <c r="A573" s="126"/>
      <c r="B573" s="289"/>
      <c r="C573" s="284"/>
      <c r="D573" s="290"/>
      <c r="E573" s="72"/>
      <c r="F573" s="239"/>
    </row>
    <row r="574" spans="1:6" s="121" customFormat="1" ht="11.45" customHeight="1" x14ac:dyDescent="0.2">
      <c r="A574" s="126"/>
      <c r="B574" s="289"/>
      <c r="C574" s="284"/>
      <c r="D574" s="291"/>
      <c r="E574" s="72"/>
      <c r="F574" s="239"/>
    </row>
    <row r="575" spans="1:6" s="57" customFormat="1" ht="11.45" customHeight="1" x14ac:dyDescent="0.2">
      <c r="A575" s="126"/>
      <c r="B575" s="393"/>
      <c r="C575" s="393"/>
      <c r="D575" s="284"/>
      <c r="E575" s="72"/>
      <c r="F575" s="239"/>
    </row>
    <row r="576" spans="1:6" s="57" customFormat="1" ht="11.45" customHeight="1" x14ac:dyDescent="0.2">
      <c r="A576" s="126"/>
      <c r="B576" s="393"/>
      <c r="C576" s="393"/>
      <c r="D576" s="284"/>
      <c r="E576" s="72"/>
      <c r="F576" s="239"/>
    </row>
    <row r="577" spans="1:6" s="57" customFormat="1" ht="11.45" customHeight="1" x14ac:dyDescent="0.2">
      <c r="A577" s="126"/>
      <c r="B577" s="393"/>
      <c r="C577" s="393"/>
      <c r="D577" s="284"/>
      <c r="E577" s="72"/>
      <c r="F577" s="239"/>
    </row>
    <row r="578" spans="1:6" s="148" customFormat="1" ht="11.45" customHeight="1" x14ac:dyDescent="0.2">
      <c r="B578" s="430"/>
      <c r="C578" s="430"/>
      <c r="D578" s="284"/>
      <c r="E578" s="72"/>
      <c r="F578" s="239"/>
    </row>
    <row r="579" spans="1:6" s="148" customFormat="1" ht="11.45" customHeight="1" x14ac:dyDescent="0.2">
      <c r="B579" s="292"/>
      <c r="C579" s="293"/>
      <c r="D579" s="284"/>
      <c r="E579" s="72"/>
      <c r="F579" s="239"/>
    </row>
    <row r="580" spans="1:6" s="57" customFormat="1" ht="11.45" customHeight="1" x14ac:dyDescent="0.2">
      <c r="A580" s="126"/>
      <c r="B580" s="394"/>
      <c r="C580" s="394"/>
      <c r="D580" s="294"/>
      <c r="E580" s="72"/>
      <c r="F580" s="239"/>
    </row>
    <row r="581" spans="1:6" s="57" customFormat="1" ht="11.45" customHeight="1" x14ac:dyDescent="0.2">
      <c r="A581" s="126"/>
      <c r="B581" s="239"/>
      <c r="C581" s="239"/>
      <c r="D581" s="295"/>
      <c r="E581" s="72"/>
      <c r="F581" s="239"/>
    </row>
  </sheetData>
  <mergeCells count="289">
    <mergeCell ref="A529:F529"/>
    <mergeCell ref="A537:G537"/>
    <mergeCell ref="A543:F543"/>
    <mergeCell ref="A532:E532"/>
    <mergeCell ref="B538:C538"/>
    <mergeCell ref="B540:C540"/>
    <mergeCell ref="B539:C539"/>
    <mergeCell ref="A536:F536"/>
    <mergeCell ref="A535:F535"/>
    <mergeCell ref="A534:F534"/>
    <mergeCell ref="A542:F542"/>
    <mergeCell ref="B530:F530"/>
    <mergeCell ref="A194:C194"/>
    <mergeCell ref="A231:C231"/>
    <mergeCell ref="B578:C578"/>
    <mergeCell ref="A356:C356"/>
    <mergeCell ref="A251:C251"/>
    <mergeCell ref="A266:C266"/>
    <mergeCell ref="A293:C293"/>
    <mergeCell ref="A397:C397"/>
    <mergeCell ref="A265:C265"/>
    <mergeCell ref="A304:C304"/>
    <mergeCell ref="A305:C305"/>
    <mergeCell ref="A306:C306"/>
    <mergeCell ref="A330:C330"/>
    <mergeCell ref="A367:C367"/>
    <mergeCell ref="A368:C368"/>
    <mergeCell ref="A369:C369"/>
    <mergeCell ref="A520:C520"/>
    <mergeCell ref="A521:C521"/>
    <mergeCell ref="A522:C522"/>
    <mergeCell ref="A523:C523"/>
    <mergeCell ref="A531:F531"/>
    <mergeCell ref="A533:C533"/>
    <mergeCell ref="A524:C524"/>
    <mergeCell ref="A488:C488"/>
    <mergeCell ref="A37:C37"/>
    <mergeCell ref="A39:C39"/>
    <mergeCell ref="A143:C143"/>
    <mergeCell ref="A180:C180"/>
    <mergeCell ref="A181:C181"/>
    <mergeCell ref="A182:C182"/>
    <mergeCell ref="A148:C148"/>
    <mergeCell ref="A149:C149"/>
    <mergeCell ref="A150:C150"/>
    <mergeCell ref="A154:C154"/>
    <mergeCell ref="A155:C155"/>
    <mergeCell ref="A156:C156"/>
    <mergeCell ref="A139:C139"/>
    <mergeCell ref="A140:C140"/>
    <mergeCell ref="A88:C88"/>
    <mergeCell ref="A99:C99"/>
    <mergeCell ref="A100:C100"/>
    <mergeCell ref="A101:C101"/>
    <mergeCell ref="A106:C106"/>
    <mergeCell ref="A107:C107"/>
    <mergeCell ref="A108:C108"/>
    <mergeCell ref="A115:C115"/>
    <mergeCell ref="A116:C116"/>
    <mergeCell ref="A121:C121"/>
    <mergeCell ref="A489:C489"/>
    <mergeCell ref="A493:C493"/>
    <mergeCell ref="A494:C494"/>
    <mergeCell ref="A495:C495"/>
    <mergeCell ref="A496:C496"/>
    <mergeCell ref="A514:C514"/>
    <mergeCell ref="A515:C515"/>
    <mergeCell ref="A516:C516"/>
    <mergeCell ref="A502:C502"/>
    <mergeCell ref="A503:C503"/>
    <mergeCell ref="A507:C507"/>
    <mergeCell ref="A508:C508"/>
    <mergeCell ref="A509:C509"/>
    <mergeCell ref="A468:C468"/>
    <mergeCell ref="A469:C469"/>
    <mergeCell ref="A475:C475"/>
    <mergeCell ref="A476:C476"/>
    <mergeCell ref="A477:C477"/>
    <mergeCell ref="A481:C481"/>
    <mergeCell ref="A482:C482"/>
    <mergeCell ref="A483:C483"/>
    <mergeCell ref="A487:C487"/>
    <mergeCell ref="A451:C451"/>
    <mergeCell ref="A455:C455"/>
    <mergeCell ref="A456:C456"/>
    <mergeCell ref="A457:C457"/>
    <mergeCell ref="A463:C463"/>
    <mergeCell ref="A464:C464"/>
    <mergeCell ref="A465:C465"/>
    <mergeCell ref="A466:C466"/>
    <mergeCell ref="A467:C467"/>
    <mergeCell ref="A430:C430"/>
    <mergeCell ref="A437:C437"/>
    <mergeCell ref="A438:C438"/>
    <mergeCell ref="A439:C439"/>
    <mergeCell ref="A443:C443"/>
    <mergeCell ref="A444:C444"/>
    <mergeCell ref="A445:C445"/>
    <mergeCell ref="A449:C449"/>
    <mergeCell ref="A450:C450"/>
    <mergeCell ref="A412:C412"/>
    <mergeCell ref="A413:C413"/>
    <mergeCell ref="A420:C420"/>
    <mergeCell ref="A421:C421"/>
    <mergeCell ref="A422:C422"/>
    <mergeCell ref="A426:C426"/>
    <mergeCell ref="A427:C427"/>
    <mergeCell ref="A428:C428"/>
    <mergeCell ref="A429:C429"/>
    <mergeCell ref="A403:C403"/>
    <mergeCell ref="A409:C409"/>
    <mergeCell ref="A410:C410"/>
    <mergeCell ref="A411:C411"/>
    <mergeCell ref="A382:C382"/>
    <mergeCell ref="A383:C383"/>
    <mergeCell ref="A384:C384"/>
    <mergeCell ref="A388:C388"/>
    <mergeCell ref="A389:C389"/>
    <mergeCell ref="A390:C390"/>
    <mergeCell ref="A394:C394"/>
    <mergeCell ref="A395:C395"/>
    <mergeCell ref="A396:C396"/>
    <mergeCell ref="A370:C370"/>
    <mergeCell ref="A374:C374"/>
    <mergeCell ref="A375:C375"/>
    <mergeCell ref="A376:C376"/>
    <mergeCell ref="A401:C401"/>
    <mergeCell ref="A402:C402"/>
    <mergeCell ref="A353:C353"/>
    <mergeCell ref="A354:C354"/>
    <mergeCell ref="A355:C355"/>
    <mergeCell ref="A360:C360"/>
    <mergeCell ref="A361:C361"/>
    <mergeCell ref="A362:C362"/>
    <mergeCell ref="A363:C363"/>
    <mergeCell ref="A328:C328"/>
    <mergeCell ref="A329:C329"/>
    <mergeCell ref="A331:C331"/>
    <mergeCell ref="A340:C340"/>
    <mergeCell ref="A341:C341"/>
    <mergeCell ref="A342:C342"/>
    <mergeCell ref="A343:C343"/>
    <mergeCell ref="A347:C347"/>
    <mergeCell ref="A348:C348"/>
    <mergeCell ref="A332:C332"/>
    <mergeCell ref="A310:C310"/>
    <mergeCell ref="A311:C311"/>
    <mergeCell ref="A312:C312"/>
    <mergeCell ref="A313:C313"/>
    <mergeCell ref="A314:C314"/>
    <mergeCell ref="A318:C318"/>
    <mergeCell ref="A319:C319"/>
    <mergeCell ref="A320:C320"/>
    <mergeCell ref="A327:C327"/>
    <mergeCell ref="A276:C276"/>
    <mergeCell ref="A282:C282"/>
    <mergeCell ref="A283:C283"/>
    <mergeCell ref="A289:C289"/>
    <mergeCell ref="A290:C290"/>
    <mergeCell ref="A299:C299"/>
    <mergeCell ref="A300:C300"/>
    <mergeCell ref="A291:C291"/>
    <mergeCell ref="A292:C292"/>
    <mergeCell ref="A297:C297"/>
    <mergeCell ref="A298:C298"/>
    <mergeCell ref="A212:C212"/>
    <mergeCell ref="A214:C214"/>
    <mergeCell ref="A215:C215"/>
    <mergeCell ref="A216:C216"/>
    <mergeCell ref="A224:C224"/>
    <mergeCell ref="A225:C225"/>
    <mergeCell ref="A226:C226"/>
    <mergeCell ref="A227:C227"/>
    <mergeCell ref="A213:C213"/>
    <mergeCell ref="A205:C205"/>
    <mergeCell ref="A210:C210"/>
    <mergeCell ref="A211:C211"/>
    <mergeCell ref="A189:C189"/>
    <mergeCell ref="A190:C190"/>
    <mergeCell ref="A191:C191"/>
    <mergeCell ref="A192:C192"/>
    <mergeCell ref="A141:C141"/>
    <mergeCell ref="A142:C142"/>
    <mergeCell ref="A202:C202"/>
    <mergeCell ref="A203:C203"/>
    <mergeCell ref="A204:C204"/>
    <mergeCell ref="A174:C174"/>
    <mergeCell ref="A175:C175"/>
    <mergeCell ref="A176:C176"/>
    <mergeCell ref="A186:C186"/>
    <mergeCell ref="A187:C187"/>
    <mergeCell ref="A188:C188"/>
    <mergeCell ref="A160:C160"/>
    <mergeCell ref="A161:C161"/>
    <mergeCell ref="A162:C162"/>
    <mergeCell ref="A167:C167"/>
    <mergeCell ref="A168:C168"/>
    <mergeCell ref="A169:C169"/>
    <mergeCell ref="A124:C124"/>
    <mergeCell ref="A125:C125"/>
    <mergeCell ref="A127:C127"/>
    <mergeCell ref="A132:C132"/>
    <mergeCell ref="A133:C133"/>
    <mergeCell ref="A134:C134"/>
    <mergeCell ref="A86:C86"/>
    <mergeCell ref="A109:C109"/>
    <mergeCell ref="A87:C87"/>
    <mergeCell ref="A126:C126"/>
    <mergeCell ref="A61:C61"/>
    <mergeCell ref="A62:C62"/>
    <mergeCell ref="A66:C66"/>
    <mergeCell ref="A67:C67"/>
    <mergeCell ref="A68:C68"/>
    <mergeCell ref="A72:C72"/>
    <mergeCell ref="A73:C73"/>
    <mergeCell ref="A122:C122"/>
    <mergeCell ref="A123:C123"/>
    <mergeCell ref="A275:C275"/>
    <mergeCell ref="A13:C13"/>
    <mergeCell ref="B563:C563"/>
    <mergeCell ref="B570:C570"/>
    <mergeCell ref="B577:C577"/>
    <mergeCell ref="B580:C580"/>
    <mergeCell ref="B558:C558"/>
    <mergeCell ref="B575:C575"/>
    <mergeCell ref="B576:C576"/>
    <mergeCell ref="B557:C557"/>
    <mergeCell ref="B260:C260"/>
    <mergeCell ref="A17:C17"/>
    <mergeCell ref="A18:C18"/>
    <mergeCell ref="A19:C19"/>
    <mergeCell ref="A23:C23"/>
    <mergeCell ref="A24:C24"/>
    <mergeCell ref="A74:C74"/>
    <mergeCell ref="A78:C78"/>
    <mergeCell ref="A79:C79"/>
    <mergeCell ref="A80:C80"/>
    <mergeCell ref="A84:C84"/>
    <mergeCell ref="A85:C85"/>
    <mergeCell ref="A38:C38"/>
    <mergeCell ref="A60:C60"/>
    <mergeCell ref="A235:C235"/>
    <mergeCell ref="A349:C349"/>
    <mergeCell ref="A377:C377"/>
    <mergeCell ref="A378:C378"/>
    <mergeCell ref="A236:C236"/>
    <mergeCell ref="A237:C237"/>
    <mergeCell ref="A238:C238"/>
    <mergeCell ref="A239:C239"/>
    <mergeCell ref="A240:C240"/>
    <mergeCell ref="A247:C247"/>
    <mergeCell ref="A248:C248"/>
    <mergeCell ref="A249:C249"/>
    <mergeCell ref="A250:C250"/>
    <mergeCell ref="A261:C261"/>
    <mergeCell ref="A262:C262"/>
    <mergeCell ref="A263:C263"/>
    <mergeCell ref="A264:C264"/>
    <mergeCell ref="A270:C270"/>
    <mergeCell ref="A271:C271"/>
    <mergeCell ref="A272:C272"/>
    <mergeCell ref="A273:C273"/>
    <mergeCell ref="A280:C280"/>
    <mergeCell ref="A281:C281"/>
    <mergeCell ref="A274:C274"/>
    <mergeCell ref="A544:G544"/>
    <mergeCell ref="B1:C1"/>
    <mergeCell ref="B3:C3"/>
    <mergeCell ref="B4:F4"/>
    <mergeCell ref="A497:C497"/>
    <mergeCell ref="A501:C501"/>
    <mergeCell ref="A25:C25"/>
    <mergeCell ref="A26:C26"/>
    <mergeCell ref="A31:C31"/>
    <mergeCell ref="A32:C32"/>
    <mergeCell ref="A33:C33"/>
    <mergeCell ref="A34:C34"/>
    <mergeCell ref="A35:C35"/>
    <mergeCell ref="A36:C36"/>
    <mergeCell ref="A117:C117"/>
    <mergeCell ref="A7:C7"/>
    <mergeCell ref="A8:C8"/>
    <mergeCell ref="A9:C9"/>
    <mergeCell ref="A10:C10"/>
    <mergeCell ref="A11:C11"/>
    <mergeCell ref="A12:C12"/>
    <mergeCell ref="A230:C230"/>
    <mergeCell ref="A228:C228"/>
    <mergeCell ref="A229:C22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NASLOVNA</vt:lpstr>
      <vt:lpstr>OPĆI DIO</vt:lpstr>
      <vt:lpstr>POS.DIO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opcina dragalic</dc:creator>
  <cp:lastModifiedBy>Marija</cp:lastModifiedBy>
  <cp:lastPrinted>2022-09-23T15:10:19Z</cp:lastPrinted>
  <dcterms:created xsi:type="dcterms:W3CDTF">2019-07-05T11:16:58Z</dcterms:created>
  <dcterms:modified xsi:type="dcterms:W3CDTF">2022-11-07T10:54:04Z</dcterms:modified>
</cp:coreProperties>
</file>