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tabRatio="748" activeTab="2"/>
  </bookViews>
  <sheets>
    <sheet name="NASLOVNA" sheetId="1" r:id="rId1"/>
    <sheet name="OPĆI DIO" sheetId="2" r:id="rId2"/>
    <sheet name="POS.DIO" sheetId="3" r:id="rId3"/>
  </sheets>
  <definedNames/>
  <calcPr fullCalcOnLoad="1"/>
</workbook>
</file>

<file path=xl/sharedStrings.xml><?xml version="1.0" encoding="utf-8"?>
<sst xmlns="http://schemas.openxmlformats.org/spreadsheetml/2006/main" count="618" uniqueCount="301">
  <si>
    <t>Izvještaj o izvršenju proračuna Općine Dragalić za I.-XII. 2021. godinu sastoji se od:</t>
  </si>
  <si>
    <t>Plan za 2021.</t>
  </si>
  <si>
    <t>Izvršenje I-XII. 2021</t>
  </si>
  <si>
    <r>
      <t>Indeks</t>
    </r>
    <r>
      <rPr>
        <sz val="8"/>
        <rFont val="Times New Roman"/>
        <family val="1"/>
      </rPr>
      <t xml:space="preserve"> 2/1</t>
    </r>
  </si>
  <si>
    <t>3.</t>
  </si>
  <si>
    <r>
      <t>A.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RASHODA</t>
    </r>
  </si>
  <si>
    <t>PRIHODI POSLOVANJA</t>
  </si>
  <si>
    <t>PRIHODI OD PRODAJE NEFINANCIJSKE IMOVINE</t>
  </si>
  <si>
    <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</si>
  <si>
    <t>RASHODI POSLOVANJA</t>
  </si>
  <si>
    <t>RASHODI ZA NABAVU NEFINANCIJSKE IMOVINE</t>
  </si>
  <si>
    <r>
      <t>UKUPNO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</si>
  <si>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r>
      <t>RAZLIKA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VIŠAK/MANJAK</t>
    </r>
  </si>
  <si>
    <r>
      <t>B.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RAČUNA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FINANCIRANJA</t>
    </r>
  </si>
  <si>
    <t>PRIMICI OD FINANCIJSKE IMOVINE I ZADUŽIVANJA</t>
  </si>
  <si>
    <t>IZDACI ZA FINANCIJSKU IMOVINU I OTPLATE ZAJMOV</t>
  </si>
  <si>
    <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</t>
    </r>
  </si>
  <si>
    <r>
      <t>C.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</si>
  <si>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t>VLASTITI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IZVORI</t>
    </r>
  </si>
  <si>
    <r>
      <t>VIŠAK/MANJAK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+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NETO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FINANCIRANJE+RASPOLOŽIVA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SREDSTVA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PRETHODNIH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GODINA</t>
    </r>
  </si>
  <si>
    <r>
      <t xml:space="preserve">                                                                                                                 </t>
    </r>
    <r>
      <rPr>
        <b/>
        <sz val="9"/>
        <rFont val="Times New Roman"/>
        <family val="1"/>
      </rPr>
      <t>Članak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2.</t>
    </r>
  </si>
  <si>
    <t>U članku 2. prihodi i rashodi te primici i izdaci po ekonomskoj klasifikaciji utvrđuje se u Računu prihoda i rashoda i Računu financiranja za 2021. godinu kako slijedi:</t>
  </si>
  <si>
    <r>
      <t>6.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POSLOVANJA6.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PRIHODI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POSLOVANJA</t>
    </r>
  </si>
  <si>
    <r>
      <t>BROJ</t>
    </r>
    <r>
      <rPr>
        <sz val="5"/>
        <rFont val="Times New Roman"/>
        <family val="1"/>
      </rPr>
      <t xml:space="preserve"> </t>
    </r>
    <r>
      <rPr>
        <b/>
        <sz val="5"/>
        <rFont val="Times New Roman"/>
        <family val="1"/>
      </rPr>
      <t>KONTA</t>
    </r>
  </si>
  <si>
    <r>
      <t>VRSTA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PRIHODA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/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RASHODA</t>
    </r>
  </si>
  <si>
    <t>Indeks 2/1</t>
  </si>
  <si>
    <t>6. PRIHODI POSLOVANJA</t>
  </si>
  <si>
    <t>1.</t>
  </si>
  <si>
    <t>2.</t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</si>
  <si>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</si>
  <si>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poreza</t>
    </r>
  </si>
  <si>
    <t>Porez i prirez na dohodak</t>
  </si>
  <si>
    <t>Porezi na imovinu</t>
  </si>
  <si>
    <t>Porezi na robu i usluge</t>
  </si>
  <si>
    <r>
      <t>Pomoći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inozemstva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(darovnice)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subjekata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unutar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opće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državePomoći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iz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inozemstva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(darovnice)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subjekata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unutar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opće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države</t>
    </r>
  </si>
  <si>
    <t>Pomoći iz proračuna</t>
  </si>
  <si>
    <t>Pomoći od ostalih subj. unutar opće države</t>
  </si>
  <si>
    <t>Pomoći temeljem prijenosa EU sredstava (WiFi)</t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</si>
  <si>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</si>
  <si>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t>Prihodi od financijske imovine</t>
  </si>
  <si>
    <t>Prihodi od nefinancijske imovine</t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</si>
  <si>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administrativnih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pristojbi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posebnim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propisim</t>
    </r>
  </si>
  <si>
    <t>Administrativne (upravne) pristojbe</t>
  </si>
  <si>
    <t>Prihodi po posebnim propisima</t>
  </si>
  <si>
    <t>Komunalni doprinosi i naknade</t>
  </si>
  <si>
    <r>
      <t>7.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</si>
  <si>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</si>
  <si>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t>Prihodi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od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prodaje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neproizvedene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</si>
  <si>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t>Prihodi od prodaje materijalne imov. - prirodnih bogatstava</t>
  </si>
  <si>
    <t>Prihodi od prodaje materijalne imov. - kuće i stanovi</t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</si>
  <si>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POSLOVANJA</t>
    </r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</si>
  <si>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zaposlene</t>
    </r>
  </si>
  <si>
    <t>Plaće (Bruto)</t>
  </si>
  <si>
    <t>Ostali rashodi za zaposlene</t>
  </si>
  <si>
    <t>Doprinosi na plaće</t>
  </si>
  <si>
    <r>
      <t>Materijalni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</si>
  <si>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</si>
  <si>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</si>
  <si>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</si>
  <si>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</si>
  <si>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</si>
  <si>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r>
      <t>Financijski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</si>
  <si>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t>Ostali financijski rashodi</t>
  </si>
  <si>
    <t>Subvencije</t>
  </si>
  <si>
    <t>Subvencije trg. društv., poljopr. i obrtnicima izvan javnog sektora</t>
  </si>
  <si>
    <r>
      <t>Pomoći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dane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inoz.i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unutar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općeg</t>
    </r>
    <r>
      <rPr>
        <sz val="7.5"/>
        <rFont val="Times New Roman"/>
        <family val="1"/>
      </rPr>
      <t xml:space="preserve"> </t>
    </r>
    <r>
      <rPr>
        <b/>
        <sz val="7.5"/>
        <rFont val="Times New Roman"/>
        <family val="1"/>
      </rPr>
      <t>proračuna</t>
    </r>
  </si>
  <si>
    <t>Pomoći unutar općeg proračuna</t>
  </si>
  <si>
    <t>Pomoći proračunskim korisnicima drugih proračuna</t>
  </si>
  <si>
    <r>
      <t>Naknade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građanima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kućanstvima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temelju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osiguranja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druge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naknade</t>
    </r>
  </si>
  <si>
    <t>Ostale naknade građanima i kućanstvima iz proračuna</t>
  </si>
  <si>
    <r>
      <t>Ostali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</si>
  <si>
    <t>Tekuće donacije</t>
  </si>
  <si>
    <t>Kapitalne donacije</t>
  </si>
  <si>
    <t>Kazne, penali i naknade štete</t>
  </si>
  <si>
    <t>Izvanredni rashodi</t>
  </si>
  <si>
    <t>Kapitalne pomoći</t>
  </si>
  <si>
    <r>
      <t>4.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</si>
  <si>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NABAVU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NEFINANCIJSKE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IMOVINE</t>
    </r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</si>
  <si>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</si>
  <si>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</si>
  <si>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</si>
  <si>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</si>
  <si>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</si>
  <si>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</si>
  <si>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r>
      <t>Rashodi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za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dodatna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ulaganja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na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nefinancijskoj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imovini</t>
    </r>
  </si>
  <si>
    <t>Dodatna ulaganja na građevinskim objektima</t>
  </si>
  <si>
    <t>Dodatna ulaganja na postrojenjima i opremi</t>
  </si>
  <si>
    <t>Članak 3.</t>
  </si>
  <si>
    <t>OPĆINA DRAGALIĆ</t>
  </si>
  <si>
    <t>Glava 02  JEDINSTVENI UPRAVNI ODJEL</t>
  </si>
  <si>
    <t>Rashodi poslovanja</t>
  </si>
  <si>
    <t>Materijalni rashodi</t>
  </si>
  <si>
    <t>Ostali rashodi</t>
  </si>
  <si>
    <t>Nak. građ.i kuć.na temelju osig.i dr.nak.</t>
  </si>
  <si>
    <r>
      <t>OPĆINA</t>
    </r>
    <r>
      <rPr>
        <sz val="12.5"/>
        <rFont val="Times New Roman"/>
        <family val="1"/>
      </rPr>
      <t xml:space="preserve"> </t>
    </r>
    <r>
      <rPr>
        <b/>
        <sz val="12.5"/>
        <rFont val="Times New Roman"/>
        <family val="1"/>
      </rPr>
      <t>DRAGALIĆ</t>
    </r>
  </si>
  <si>
    <r>
      <t>II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POSEBNI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DIO</t>
    </r>
  </si>
  <si>
    <t>Članak 4.</t>
  </si>
  <si>
    <r>
      <t>BROJ</t>
    </r>
    <r>
      <rPr>
        <sz val="4.5"/>
        <rFont val="Times New Roman"/>
        <family val="1"/>
      </rPr>
      <t xml:space="preserve"> </t>
    </r>
    <r>
      <rPr>
        <b/>
        <sz val="4.5"/>
        <rFont val="Times New Roman"/>
        <family val="1"/>
      </rPr>
      <t>RAČUNA</t>
    </r>
  </si>
  <si>
    <r>
      <t>VRSTA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RASHODA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IZDATKAVRSTA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RASHODA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IZDATKA</t>
    </r>
  </si>
  <si>
    <t>Izvršenje I.-XII. 2021.</t>
  </si>
  <si>
    <r>
      <t>Indeks</t>
    </r>
    <r>
      <rPr>
        <sz val="4.5"/>
        <rFont val="Times New Roman"/>
        <family val="1"/>
      </rPr>
      <t xml:space="preserve"> 2/1</t>
    </r>
  </si>
  <si>
    <r>
      <t>UKUPNO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IZDACI</t>
    </r>
  </si>
  <si>
    <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VIJEĆE</t>
    </r>
  </si>
  <si>
    <t>Glava 01  OPĆINSKO VIJEĆE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</si>
  <si>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P1001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Donošenje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mjera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iz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djelokruga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predstavničkog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tijela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 mjesne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samouprave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</si>
  <si>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Predstavničko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tijelo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</si>
  <si>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usluge</t>
    </r>
  </si>
  <si>
    <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</si>
  <si>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</si>
  <si>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r>
      <t>Materijalni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</si>
  <si>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A100102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Vijeće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nacionalnih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manjina</t>
    </r>
  </si>
  <si>
    <r>
      <t>Ostali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</si>
  <si>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političkih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stranaka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</si>
  <si>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funkcije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stranaka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</si>
  <si>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01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uslug</t>
    </r>
  </si>
  <si>
    <r>
      <t>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UPRAVAR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002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OPĆINSKA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</si>
  <si>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Javna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uprava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administracija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</si>
  <si>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ADMINISTR.,TEHNIČKO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STRUČNO OSOBLJE</t>
    </r>
  </si>
  <si>
    <r>
      <t>Izvor</t>
    </r>
    <r>
      <rPr>
        <b/>
        <sz val="9.5"/>
        <rFont val="Times New Roman"/>
        <family val="1"/>
      </rPr>
      <t xml:space="preserve"> 5.4. Državni proračun - Kompenzacijska mjera</t>
    </r>
  </si>
  <si>
    <r>
      <t>Izvor</t>
    </r>
    <r>
      <rPr>
        <b/>
        <sz val="9.5"/>
        <rFont val="Times New Roman"/>
        <family val="1"/>
      </rPr>
      <t xml:space="preserve"> 3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VLASTITI PRIHODI -iznajmljivanje opreme služnost.</t>
    </r>
  </si>
  <si>
    <r>
      <t>Izvor</t>
    </r>
    <r>
      <rPr>
        <b/>
        <sz val="9.5"/>
        <rFont val="Times New Roman"/>
        <family val="1"/>
      </rPr>
      <t xml:space="preserve"> 5.5. Pomoći temeljem prijenosa EU sredstava WiFi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</si>
  <si>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zaposlene</t>
    </r>
  </si>
  <si>
    <t>Naknade troš.osobama izvan radnog odnosa</t>
  </si>
  <si>
    <r>
      <t>Financijski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rashodi</t>
    </r>
  </si>
  <si>
    <t>Ostali financ.rashodi - bank.usl.i platni promet</t>
  </si>
  <si>
    <r>
      <t>Pomoći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inoz.i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unutar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općeg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</si>
  <si>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</si>
  <si>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dodat.na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nefin.imovine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</si>
  <si>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TEKUĆA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PRIČUVA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</si>
  <si>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t>Izvanredni rashodi - proračunska pričuva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</si>
  <si>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ZGRADA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RED.KORIŠTENJE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</si>
  <si>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</si>
  <si>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SUFINANCIRANJE KOMUNALNOG REDARA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</si>
  <si>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LOKALNA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AKCIJSKA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GRUPA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(LAG)</t>
    </r>
  </si>
  <si>
    <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RADOVI</t>
    </r>
  </si>
  <si>
    <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
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TEKUĆE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HZZ</t>
    </r>
  </si>
  <si>
    <r>
      <t>Izvor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5.1.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TEKUĆE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POMOĆI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HZZ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</si>
  <si>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</si>
  <si>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</si>
  <si>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UREDSKI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NAMJEŠTAJ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
INFORMATIZACIJA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UPRAVE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</si>
  <si>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04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Ekonomski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poslovi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</si>
  <si>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SANACIJA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RATOM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RAZRUŠENIH
DOMOVA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</si>
  <si>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</si>
  <si>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t>Nematerijalna proizvedena imovina - projekti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</si>
  <si>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DRUŠTVENOG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
DRAGALIĆ</t>
    </r>
  </si>
  <si>
    <t>Glava 03  KOMUNALNA INFRASTRUKTURA</t>
  </si>
  <si>
    <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</si>
  <si>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POVRŠINA</t>
    </r>
  </si>
  <si>
    <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.4.</t>
    </r>
    <r>
      <rPr>
        <b/>
        <sz val="9.5"/>
        <rFont val="Times New Roman"/>
        <family val="1"/>
      </rPr>
      <t xml:space="preserve"> PRIHODI ZA POSEBNE NAMJENE - Komunalna naknada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</si>
  <si>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NERAZVRSTANIH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</si>
  <si>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 ODRŽAVANJE 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RASVJETE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</si>
  <si>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4.4.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Komunalna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naknada</t>
    </r>
  </si>
  <si>
    <r>
      <t>Izvor</t>
    </r>
    <r>
      <rPr>
        <b/>
        <sz val="9.5"/>
        <rFont val="Times New Roman"/>
        <family val="1"/>
      </rPr>
      <t xml:space="preserve"> 4</t>
    </r>
    <r>
      <rPr>
        <b/>
        <sz val="9.5"/>
        <rFont val="Arial"/>
        <family val="2"/>
      </rPr>
      <t>.1.</t>
    </r>
    <r>
      <rPr>
        <b/>
        <sz val="9.5"/>
        <rFont val="Times New Roman"/>
        <family val="1"/>
      </rPr>
      <t xml:space="preserve"> PRIHODI ZA OPĆE NAMJENE - Šumski doprinos</t>
    </r>
  </si>
  <si>
    <r>
      <t>Izvor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1.1.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OPĆI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PRIHODI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PRIMICI</t>
    </r>
  </si>
  <si>
    <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T100403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GROBLJA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</si>
  <si>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DEZINSEKCIJA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DERATIZACIJA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</si>
  <si>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07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Zdravstvo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</si>
  <si>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PRIMICI</t>
    </r>
  </si>
  <si>
    <t>Rashodi za usluge - komunalne usluge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</si>
  <si>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ZBRINJAVANJE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PASA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LUTALICA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</si>
  <si>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A101406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 JAVNE ODVODNJE OBORINS.VODA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</si>
  <si>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Građenje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objekata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komunalne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infrastrukture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</si>
  <si>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CESTA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JAVNIH POVRŠINA</t>
    </r>
  </si>
  <si>
    <r>
      <t xml:space="preserve"> </t>
    </r>
    <r>
      <rPr>
        <b/>
        <sz val="9.5"/>
        <rFont val="Arial"/>
        <family val="2"/>
      </rP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TEKUĆE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</t>
    </r>
  </si>
  <si>
    <r>
      <t xml:space="preserve"> </t>
    </r>
    <r>
      <rPr>
        <b/>
        <sz val="10"/>
        <color indexed="8"/>
        <rFont val="Arial"/>
        <family val="2"/>
      </rPr>
      <t>Izvor 4.4. PRIHODI ZA POSEBNE NAMJENE - komunalni doprinos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</si>
  <si>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nefinanc.imovin</t>
    </r>
  </si>
  <si>
    <t>Materijalna imovina - prirodna bogatstva</t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</si>
  <si>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</si>
  <si>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t>Nematerijalna proizvedena imovina-projekti</t>
  </si>
  <si>
    <t>Postrojenje i oprema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</si>
  <si>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 xml:space="preserve">I ADAPTACIJA </t>
    </r>
    <r>
      <rPr>
        <b/>
        <sz val="9.5"/>
        <rFont val="Times New Roman"/>
        <family val="1"/>
      </rPr>
      <t>MRTVAČNICA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</si>
  <si>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K100504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 IZGRADNJA JAVNE POVRŠINE (TRG)</t>
    </r>
  </si>
  <si>
    <t>Izvor 4.1. PRIHODI ZA POSEBNE NAMJENE - Šumski doprinos</t>
  </si>
  <si>
    <t>Izvor 4.2. PRIHODI ZA POSEBNE NAMJENE - Komunalni doprinos</t>
  </si>
  <si>
    <t>Izvor 4.3. PRIHODI ZA POSEBNE NAMJENE - Prihodi od legalizacije</t>
  </si>
  <si>
    <t xml:space="preserve">Izvor 3.3. PRIHOD OD PRODAJE NEFINANCIJSKE IMOVINE </t>
  </si>
  <si>
    <t>Rashodi za nabavu nefinanc.imovine</t>
  </si>
  <si>
    <t>Nematerijalna proizvedena imovina-projekt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</si>
  <si>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sustava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vodoopskrbe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odvodnje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</si>
  <si>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KANALIZACIJE</t>
    </r>
  </si>
  <si>
    <r>
      <t>Izvor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5.2.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TEKUĆE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POMOĆI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DRŽAVNI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PRORAČUN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</si>
  <si>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K100602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VODOVODA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</si>
  <si>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Zaštita okoliša</t>
    </r>
  </si>
  <si>
    <r>
      <t>TEKUĆI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T100701: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KANTI, KONTEJNERA I KOM.VOZILA</t>
    </r>
  </si>
  <si>
    <r>
      <t>FUNKCIJSKA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KLASIFIKACIJA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05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Zaštita okoliša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</si>
  <si>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4.9. Adminstrativne (upravne) pristojbe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</si>
  <si>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</t>
    </r>
  </si>
  <si>
    <t>Rashodi za nabavku proiz.dogot.imovin</t>
  </si>
  <si>
    <t>Glava 04 GOSPODARSTVO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</si>
  <si>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P1008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gospodarstva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</si>
  <si>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100801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GOSPODARSKA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ZONA</t>
    </r>
  </si>
  <si>
    <r>
      <t>Izvor</t>
    </r>
    <r>
      <rPr>
        <b/>
        <sz val="9.5"/>
        <rFont val="Times New Roman"/>
        <family val="1"/>
      </rPr>
      <t xml:space="preserve"> 9.1. Prijenos sredstava iz prethodnih godina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</si>
  <si>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P1009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poljoprivrede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</si>
  <si>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ODRŽAVANJE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POLJSKIH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PUTEVA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</si>
  <si>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</si>
  <si>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4.6.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 od prenamjene poljoprivrednog zemljišta</t>
    </r>
  </si>
  <si>
    <r>
      <t>Izvor</t>
    </r>
    <r>
      <rPr>
        <b/>
        <sz val="9.5"/>
        <rFont val="Times New Roman"/>
        <family val="1"/>
      </rPr>
      <t xml:space="preserve">  3.2</t>
    </r>
    <r>
      <rPr>
        <b/>
        <sz val="9.5"/>
        <rFont val="Arial"/>
        <family val="2"/>
      </rPr>
      <t>.</t>
    </r>
    <r>
      <rPr>
        <b/>
        <sz val="9.5"/>
        <rFont val="Times New Roman"/>
        <family val="1"/>
      </rPr>
      <t xml:space="preserve"> VLASTITI </t>
    </r>
    <r>
      <rPr>
        <b/>
        <sz val="9.5"/>
        <rFont val="Arial"/>
        <family val="2"/>
      </rPr>
      <t>PRIHODI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polj.zemlj.Prijen.sred.iz prij.god.</t>
    </r>
  </si>
  <si>
    <t>Rashodi za usluge - usluge tekućeg i inv.održ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</si>
  <si>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POTICAJNE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MJERE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UNAPREĐENJE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POLJOPR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</si>
  <si>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</t>
    </r>
  </si>
  <si>
    <t>Subvencije poljoprivrednicim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</si>
  <si>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ČIŠĆENJE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KANALSKE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MREŽE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</si>
  <si>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</si>
  <si>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r>
      <t>Izvor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3.2.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VLASTITI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PRIHODI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–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Zakup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polj.zemlj.</t>
    </r>
    <r>
      <rPr>
        <sz val="9.5"/>
        <color indexed="8"/>
        <rFont val="Times New Roman"/>
        <family val="1"/>
      </rPr>
      <t xml:space="preserve"> P</t>
    </r>
    <r>
      <rPr>
        <b/>
        <sz val="9.5"/>
        <color indexed="8"/>
        <rFont val="Arial"/>
        <family val="2"/>
      </rPr>
      <t>rijen.sred.iz</t>
    </r>
    <r>
      <rPr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Arial"/>
        <family val="2"/>
      </rPr>
      <t>prij.god.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</si>
  <si>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 od koncesije za poljoprivredno zemljište</t>
    </r>
  </si>
  <si>
    <t>Rashodi za usluge – usluge tekućeg i inv. održavanja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</si>
  <si>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A100904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PROVEDBA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ZAKONA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POLJOPR. ZEMLJIŠTU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</si>
  <si>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4.5.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POSEBNE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NAMJENE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Zakup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poljop.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zemljišta</t>
    </r>
  </si>
  <si>
    <t>Glava 05  JAVNE USTANOVE PREDŠKOLSKOG ODGOJA I OBRAZOVANJA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</si>
  <si>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P1010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predškolskog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odgoja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</si>
  <si>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GRADIŠKA-PROGRAM  PREDŠKOLE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</si>
  <si>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Obrazovanje</t>
    </r>
  </si>
  <si>
    <t>AKTIVNOST – A101002 : BORAVAK DJECE U VRTIĆU</t>
  </si>
  <si>
    <t>Rashodi z usluge tekućeg i investicijskog održavanja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</si>
  <si>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K101001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DJEČJEG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VRTIĆA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</si>
  <si>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</si>
  <si>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P1011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osnovnošk.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srednjoškolskog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</si>
  <si>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OBRAZOVNI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PROGRAMI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</si>
  <si>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A101102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SUFINANCIRA.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PRIJEVOZA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UČENIKA SRED.ŠKOLA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</si>
  <si>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OPĆI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PRIHODI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PRIMIC</t>
    </r>
  </si>
  <si>
    <r>
      <t>Nak.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kuć.na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temelju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osig.i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dr.nak.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</si>
  <si>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A101103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SUFINANCIR.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KNJIGA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 UČENIKE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O.Š.</t>
    </r>
  </si>
  <si>
    <t>Ostale naknade građanima i kućan. iz proračuna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</si>
  <si>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K101101:IZGRAD.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ŠKOL.SPORT.DVORANE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DRAGALIĆ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</si>
  <si>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>i</t>
    </r>
    <r>
      <rPr>
        <b/>
        <sz val="9.5"/>
        <rFont val="Times New Roman"/>
        <family val="1"/>
      </rPr>
      <t>mov.</t>
    </r>
  </si>
  <si>
    <t>KAPITALNI PROJEKT–K101103:  IZRADA PROJEKT.DOK. ZA NADOGRAD.  OŠ</t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</si>
  <si>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09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Obrazovanja</t>
    </r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</si>
  <si>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P1012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visokog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obrazovanja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</si>
  <si>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A101201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STIPENDIRANJE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STUDENATA</t>
    </r>
  </si>
  <si>
    <t>Glava 06  PROGRAMSKA DJELATNOST KULTURE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</si>
  <si>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P1013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civilnog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društva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</si>
  <si>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KULTURI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</si>
  <si>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08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Rekreacija,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kultura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religija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</si>
  <si>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UDRUGE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PROIZAŠLE IZ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RATA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</si>
  <si>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A101303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OSNOVNA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DJELATNOST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ORGANIZACIJA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 UDRUGA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SKRB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DJECI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</si>
  <si>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K101302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ADAPTACIJA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CRKVE</t>
    </r>
  </si>
  <si>
    <r>
      <t>Izvor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3</t>
    </r>
    <r>
      <rPr>
        <b/>
        <sz val="9.5"/>
        <rFont val="Arial"/>
        <family val="2"/>
      </rPr>
      <t>.4.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Ostali vlastiti prihodi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</si>
  <si>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A</t>
    </r>
    <r>
      <rPr>
        <b/>
        <sz val="9.5"/>
        <rFont val="Times New Roman"/>
        <family val="1"/>
      </rPr>
      <t>101305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JAVNO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INFORMIRANJE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GRAĐANA</t>
    </r>
  </si>
  <si>
    <t>Subvencije trg.druš.polj.i obrtnicima izvan javnog sektora</t>
  </si>
  <si>
    <t>Glava 07  PROGRAMSKA DJELATNOST SPORTA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</si>
  <si>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P1014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Razvoj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sporta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</si>
  <si>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JAVNE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POTREBE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SPORTU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</si>
  <si>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K101401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ULAGANJA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SPORTSKE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OBJEKTE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</si>
  <si>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>i</t>
    </r>
    <r>
      <rPr>
        <b/>
        <sz val="9.5"/>
        <rFont val="Times New Roman"/>
        <family val="1"/>
      </rPr>
      <t>mov</t>
    </r>
  </si>
  <si>
    <t>Glava 08  VATROGASTVO I CIVILNA ZAŠTITA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</si>
  <si>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P1015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Organiziranje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provođenje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zaštite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spašavanja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</si>
  <si>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</si>
  <si>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sigurnost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</si>
  <si>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OPREMA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DVD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</si>
  <si>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03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Javni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red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sigurnos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</si>
  <si>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VATROGASNOG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DOMA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</si>
  <si>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proizved.dug.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imov.</t>
    </r>
  </si>
  <si>
    <t>Građevinski objekt</t>
  </si>
  <si>
    <t>KAPITALNI PROJEKT – K101503 : DOKUMENTI SUSTAVA CIVILNE ZAŠTITE</t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</si>
  <si>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nefinancijske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</si>
  <si>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nabavu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proizvedene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dugotrajne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imovine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</si>
  <si>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A101502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CIVILNA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ZAŠTITA</t>
    </r>
  </si>
  <si>
    <t>Rashodi za mat. i energ.</t>
  </si>
  <si>
    <t>Glava 09  PROGRAMSKA DJELATNOST SOCIJALNE SKRBI</t>
  </si>
  <si>
    <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P1016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Program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socijalne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skrbi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novčanih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pomoći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</si>
  <si>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POMOĆ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OBITELJIMA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KUĆANSTVIMA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
SOCIJALNO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UGROŽENIM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GRAĐANIMA</t>
    </r>
  </si>
  <si>
    <r>
      <t>FUNKCIJSKA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sz val="9.5"/>
        <rFont val="Times New Roman"/>
        <family val="1"/>
      </rPr>
      <t xml:space="preserve">  </t>
    </r>
    <r>
      <rPr>
        <b/>
        <sz val="9.5"/>
        <rFont val="Arial"/>
        <family val="2"/>
      </rPr>
      <t>10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-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Socijalna</t>
    </r>
    <r>
      <rPr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zaštita</t>
    </r>
  </si>
  <si>
    <t>Izvor 5.3. TEKUĆE POMOĆI - županijski proračun</t>
  </si>
  <si>
    <t>Ostale naknade građanima i kućan.iz proračuna</t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</si>
  <si>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POTPORE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NOVOROĐENO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DIJETE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</si>
  <si>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CRVENI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KRIŽ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</si>
  <si>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A101604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POKLON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PAKETIĆI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ZA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DIJECU</t>
    </r>
  </si>
  <si>
    <t>AKTIVNOST – A101605 : SUFINANC. CIJENE USLUGA PREDŠK. ODGOJA</t>
  </si>
  <si>
    <r>
      <t>PROGRAM</t>
    </r>
    <r>
      <rPr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P1017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Dodatne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usluge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zdravstvu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preventiva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</si>
  <si>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DEZINSEKCIJA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DERATIZACIJA</t>
    </r>
  </si>
  <si>
    <r>
      <t>AKTIVNOST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A101703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 </t>
    </r>
    <r>
      <rPr>
        <b/>
        <sz val="9.5"/>
        <rFont val="Times New Roman"/>
        <family val="1"/>
      </rPr>
      <t>ZBRINJAVANJE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PASA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LUTALICA</t>
    </r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</si>
  <si>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K101701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IZGRADNJA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AMBULANTE</t>
    </r>
  </si>
  <si>
    <t>Građevinski objektiGrađevinski objekti</t>
  </si>
  <si>
    <r>
      <t>KAPITALNI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PROJEKT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–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K101702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: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KAPITALNE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POMOĆI
ZDRAVSTVENIM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USTANOVAMA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KORISNICIMA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DRUGIH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PRORAČUNA</t>
    </r>
  </si>
  <si>
    <r>
      <t>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poslovanjaRashodi</t>
    </r>
    <r>
      <rPr>
        <sz val="9.5"/>
        <rFont val="Times New Roman"/>
        <family val="1"/>
      </rPr>
      <t xml:space="preserve"> </t>
    </r>
    <r>
      <rPr>
        <b/>
        <sz val="9.5"/>
        <rFont val="Times New Roman"/>
        <family val="1"/>
      </rPr>
      <t>poslovanja</t>
    </r>
  </si>
  <si>
    <t>Glava 11  UNAPREĐENJE STANOVANJA I ZAJEDNICE</t>
  </si>
  <si>
    <r>
      <t>PROGRAM</t>
    </r>
    <r>
      <rPr>
        <i/>
        <sz val="9.5"/>
        <rFont val="Times New Roman"/>
        <family val="1"/>
      </rPr>
      <t xml:space="preserve">  </t>
    </r>
    <r>
      <rPr>
        <b/>
        <i/>
        <sz val="9.5"/>
        <rFont val="Times New Roman"/>
        <family val="1"/>
      </rPr>
      <t>-</t>
    </r>
    <r>
      <rPr>
        <i/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P1018</t>
    </r>
    <r>
      <rPr>
        <i/>
        <sz val="9.5"/>
        <rFont val="Times New Roman"/>
        <family val="1"/>
      </rPr>
      <t xml:space="preserve"> </t>
    </r>
    <r>
      <rPr>
        <b/>
        <i/>
        <sz val="9.5"/>
        <rFont val="Times New Roman"/>
        <family val="1"/>
      </rPr>
      <t>:</t>
    </r>
    <r>
      <rPr>
        <i/>
        <sz val="9.5"/>
        <rFont val="Times New Roman"/>
        <family val="1"/>
      </rPr>
      <t xml:space="preserve"> Prostorno uređenje</t>
    </r>
  </si>
  <si>
    <t>KAPITALNI PROJEKT – K101801 : DOKUMENTI PROSTORNOG UREĐENJA</t>
  </si>
  <si>
    <r>
      <t>FUNKCIJSKA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KLASIFIKACIJA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06</t>
    </r>
    <r>
      <rPr>
        <b/>
        <sz val="9.5"/>
        <rFont val="Times New Roman"/>
        <family val="1"/>
      </rPr>
      <t xml:space="preserve"> </t>
    </r>
    <r>
      <rPr>
        <b/>
        <sz val="9.5"/>
        <rFont val="Arial"/>
        <family val="2"/>
      </rPr>
      <t>–</t>
    </r>
    <r>
      <rPr>
        <b/>
        <sz val="9.5"/>
        <rFont val="Times New Roman"/>
        <family val="1"/>
      </rPr>
      <t xml:space="preserve"> Usluge unapređenja stanovanja i zajednice</t>
    </r>
  </si>
  <si>
    <t>Članak 5.</t>
  </si>
  <si>
    <t>REPUBLIKA  HRVATSKA</t>
  </si>
  <si>
    <t>BRODSKO POSAVSKA ŽUPANIJA</t>
  </si>
  <si>
    <t>OPĆINSKO VIJEĆE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</si>
  <si>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</si>
  <si>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</si>
  <si>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Vesna Peterlik v.r.</t>
  </si>
  <si>
    <t>PREDSJEDNICA OPĆINSKOG VIJEĆA</t>
  </si>
  <si>
    <t xml:space="preserve">Izvješće o ostvarenim prihodima i primicima te izvršenim rashodima i izdacima Proračuna Općine Dragalić za razdoblje od 01.siječnja do 31. prosinca 2021. po ekonomskoj, organizacijskoj i programskoj klasifikaciji  sastavni su dio godišnjeg izvještaja o izvršenju Proračuna. </t>
  </si>
  <si>
    <r>
      <t xml:space="preserve">("Službeni glasnik" broj 3/18 i 4/21) </t>
    </r>
    <r>
      <rPr>
        <b/>
        <sz val="9"/>
        <rFont val="Times New Roman"/>
        <family val="1"/>
      </rPr>
      <t xml:space="preserve">OPĆINSKO VIJEĆE OPĆINE DRAGALIĆ </t>
    </r>
    <r>
      <rPr>
        <sz val="9"/>
        <rFont val="Times New Roman"/>
        <family val="1"/>
      </rPr>
      <t>na 7. sjednici održanoj 27.06.2022. godine donijelo je</t>
    </r>
  </si>
  <si>
    <t>GODIŠNJI IZVJEŠTAJ O IZVRŠENJU PRORAČUNA OPĆINE DRAGALIĆ ZA 2021. GODINU</t>
  </si>
  <si>
    <r>
      <t xml:space="preserve">                                                                                       </t>
    </r>
    <r>
      <rPr>
        <b/>
        <sz val="9"/>
        <rFont val="Times New Roman"/>
        <family val="1"/>
      </rPr>
      <t>Članak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1.</t>
    </r>
  </si>
  <si>
    <r>
      <t>OPĆINA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DRAGALIĆ</t>
    </r>
  </si>
  <si>
    <r>
      <t>OPĆI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DIO</t>
    </r>
  </si>
  <si>
    <r>
      <t>A.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RAČUN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PRIHODA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RASHODA</t>
    </r>
  </si>
  <si>
    <t>GODIŠNJI IZVJEŠTAJ O IZVRŠENJU PRORAČUNA ZA 2021. GODINU</t>
  </si>
  <si>
    <t>GODIŠNJI IZVJEŠAJ O IZVRŠENJU PRORAČUNA ZA 2021. GODINU</t>
  </si>
  <si>
    <t>Dragalić, 27.06.2022.</t>
  </si>
  <si>
    <t>Ovaj Godišnji izvještaj o izvršenju proračuna Općine Dragalić za 2021 . godinu objavit će se u "Službenom glasniku".</t>
  </si>
  <si>
    <t>KLASA: 400-01/22-01/01</t>
  </si>
  <si>
    <t>URBROJ: 2178-27-03-22-2</t>
  </si>
  <si>
    <t>Na temelju članka 89. stavak 2. Zakona o proračunu ("Narodne novine", broj 144/21) i članka 34. stavak 1., podstavak 4. Statuta Općine Dragalić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</si>
</sst>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"/>
    <numFmt numFmtId="165" formatCode="#,##0.00&quot; kn&quot;"/>
    <numFmt numFmtId="166" formatCode="#,##0.00&quot; kn&quot;;[Red]\-#,##0.00&quot; kn&quot;"/>
    <numFmt numFmtId="167" formatCode="_-* #,##0.00_-;\-* #,##0.00_-;_-* \-??_-;_-@_-"/>
  </numFmts>
  <fonts count="86">
    <font>
      <sz val="10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9"/>
      <color indexed="8"/>
      <name val="Times New Roman"/>
      <family val="1"/>
    </font>
    <font>
      <b/>
      <sz val="6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.5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color indexed="8"/>
      <name val="Times New Roman"/>
      <family val="2"/>
    </font>
    <font>
      <sz val="10"/>
      <name val="Times New Roman"/>
      <family val="1"/>
    </font>
    <font>
      <sz val="13.5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6"/>
      <name val="Times New Roman"/>
      <family val="1"/>
    </font>
    <font>
      <b/>
      <sz val="7.5"/>
      <color indexed="8"/>
      <name val="Times New Roman"/>
      <family val="2"/>
    </font>
    <font>
      <sz val="7.5"/>
      <color indexed="8"/>
      <name val="Times New Roman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b/>
      <sz val="4.5"/>
      <name val="Times New Roman"/>
      <family val="1"/>
    </font>
    <font>
      <sz val="4.5"/>
      <name val="Times New Roman"/>
      <family val="1"/>
    </font>
    <font>
      <b/>
      <sz val="8"/>
      <color indexed="8"/>
      <name val="Times New Roman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color indexed="8"/>
      <name val="Times New Roman"/>
      <family val="2"/>
    </font>
    <font>
      <b/>
      <sz val="9.5"/>
      <color indexed="8"/>
      <name val="Times New Roman"/>
      <family val="2"/>
    </font>
    <font>
      <sz val="11"/>
      <color indexed="8"/>
      <name val="Times New Roman"/>
      <family val="1"/>
    </font>
    <font>
      <b/>
      <i/>
      <sz val="9.5"/>
      <name val="Times New Roman"/>
      <family val="1"/>
    </font>
    <font>
      <b/>
      <sz val="9.5"/>
      <name val="Arial"/>
      <family val="2"/>
    </font>
    <font>
      <sz val="9.5"/>
      <color indexed="8"/>
      <name val="Times New Roman"/>
      <family val="2"/>
    </font>
    <font>
      <b/>
      <sz val="9.5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Times New Roman"/>
      <family val="1"/>
    </font>
    <font>
      <sz val="9.5"/>
      <color theme="1"/>
      <name val="Times New Roman"/>
      <family val="2"/>
    </font>
    <font>
      <b/>
      <sz val="9.5"/>
      <color theme="1"/>
      <name val="Times New Roman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20" borderId="1" applyNumberFormat="0" applyFont="0" applyAlignment="0" applyProtection="0"/>
    <xf numFmtId="0" fontId="64" fillId="21" borderId="0" applyNumberFormat="0" applyBorder="0" applyAlignment="0" applyProtection="0"/>
    <xf numFmtId="0" fontId="1" fillId="0" borderId="0">
      <alignment/>
      <protection/>
    </xf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2" applyNumberFormat="0" applyAlignment="0" applyProtection="0"/>
    <xf numFmtId="0" fontId="67" fillId="28" borderId="3" applyNumberFormat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74" fillId="0" borderId="7" applyNumberFormat="0" applyFill="0" applyAlignment="0" applyProtection="0"/>
    <xf numFmtId="0" fontId="75" fillId="31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35">
      <alignment/>
      <protection/>
    </xf>
    <xf numFmtId="4" fontId="1" fillId="0" borderId="0" xfId="35" applyNumberFormat="1">
      <alignment/>
      <protection/>
    </xf>
    <xf numFmtId="2" fontId="1" fillId="0" borderId="0" xfId="35" applyNumberFormat="1">
      <alignment/>
      <protection/>
    </xf>
    <xf numFmtId="0" fontId="2" fillId="0" borderId="0" xfId="35" applyFont="1" applyFill="1" applyBorder="1" applyAlignment="1">
      <alignment vertical="top"/>
      <protection/>
    </xf>
    <xf numFmtId="0" fontId="1" fillId="0" borderId="0" xfId="35" applyFill="1" applyBorder="1" applyAlignment="1">
      <alignment horizontal="left" vertical="top"/>
      <protection/>
    </xf>
    <xf numFmtId="0" fontId="5" fillId="0" borderId="0" xfId="35" applyFont="1">
      <alignment/>
      <protection/>
    </xf>
    <xf numFmtId="0" fontId="1" fillId="0" borderId="10" xfId="35" applyFill="1" applyBorder="1" applyAlignment="1">
      <alignment horizontal="left" vertical="center" wrapText="1"/>
      <protection/>
    </xf>
    <xf numFmtId="0" fontId="6" fillId="0" borderId="10" xfId="35" applyFont="1" applyFill="1" applyBorder="1" applyAlignment="1">
      <alignment horizontal="center" vertical="center" wrapText="1"/>
      <protection/>
    </xf>
    <xf numFmtId="4" fontId="6" fillId="0" borderId="10" xfId="35" applyNumberFormat="1" applyFont="1" applyFill="1" applyBorder="1" applyAlignment="1">
      <alignment horizontal="center" vertical="center" wrapText="1"/>
      <protection/>
    </xf>
    <xf numFmtId="2" fontId="7" fillId="0" borderId="10" xfId="35" applyNumberFormat="1" applyFont="1" applyFill="1" applyBorder="1" applyAlignment="1">
      <alignment horizontal="center" vertical="center" wrapText="1"/>
      <protection/>
    </xf>
    <xf numFmtId="0" fontId="1" fillId="0" borderId="10" xfId="35" applyFill="1" applyBorder="1" applyAlignment="1">
      <alignment horizontal="left" wrapText="1"/>
      <protection/>
    </xf>
    <xf numFmtId="164" fontId="9" fillId="0" borderId="10" xfId="35" applyNumberFormat="1" applyFont="1" applyFill="1" applyBorder="1" applyAlignment="1">
      <alignment horizontal="center" vertical="top" shrinkToFit="1"/>
      <protection/>
    </xf>
    <xf numFmtId="4" fontId="9" fillId="0" borderId="10" xfId="35" applyNumberFormat="1" applyFont="1" applyFill="1" applyBorder="1" applyAlignment="1">
      <alignment horizontal="center" vertical="top" shrinkToFit="1"/>
      <protection/>
    </xf>
    <xf numFmtId="2" fontId="10" fillId="0" borderId="10" xfId="35" applyNumberFormat="1" applyFont="1" applyFill="1" applyBorder="1" applyAlignment="1">
      <alignment horizontal="center" wrapText="1"/>
      <protection/>
    </xf>
    <xf numFmtId="4" fontId="1" fillId="0" borderId="10" xfId="35" applyNumberFormat="1" applyFill="1" applyBorder="1" applyAlignment="1">
      <alignment horizontal="left" wrapText="1"/>
      <protection/>
    </xf>
    <xf numFmtId="2" fontId="1" fillId="0" borderId="10" xfId="35" applyNumberFormat="1" applyFill="1" applyBorder="1" applyAlignment="1">
      <alignment horizontal="left" wrapText="1"/>
      <protection/>
    </xf>
    <xf numFmtId="1" fontId="13" fillId="0" borderId="10" xfId="35" applyNumberFormat="1" applyFont="1" applyFill="1" applyBorder="1" applyAlignment="1">
      <alignment horizontal="left" vertical="top" shrinkToFit="1"/>
      <protection/>
    </xf>
    <xf numFmtId="4" fontId="14" fillId="0" borderId="10" xfId="35" applyNumberFormat="1" applyFont="1" applyFill="1" applyBorder="1" applyAlignment="1">
      <alignment vertical="center"/>
      <protection/>
    </xf>
    <xf numFmtId="2" fontId="1" fillId="0" borderId="10" xfId="35" applyNumberFormat="1" applyFill="1" applyBorder="1" applyAlignment="1">
      <alignment horizontal="right" vertical="top" wrapText="1"/>
      <protection/>
    </xf>
    <xf numFmtId="0" fontId="1" fillId="33" borderId="10" xfId="35" applyFill="1" applyBorder="1" applyAlignment="1">
      <alignment horizontal="left" wrapText="1"/>
      <protection/>
    </xf>
    <xf numFmtId="4" fontId="9" fillId="33" borderId="10" xfId="35" applyNumberFormat="1" applyFont="1" applyFill="1" applyBorder="1" applyAlignment="1">
      <alignment horizontal="right" vertical="top" shrinkToFit="1"/>
      <protection/>
    </xf>
    <xf numFmtId="2" fontId="1" fillId="34" borderId="10" xfId="35" applyNumberFormat="1" applyFill="1" applyBorder="1" applyAlignment="1">
      <alignment horizontal="right" vertical="top" wrapText="1"/>
      <protection/>
    </xf>
    <xf numFmtId="2" fontId="1" fillId="35" borderId="10" xfId="35" applyNumberFormat="1" applyFill="1" applyBorder="1" applyAlignment="1">
      <alignment horizontal="right" vertical="top" wrapText="1"/>
      <protection/>
    </xf>
    <xf numFmtId="4" fontId="9" fillId="0" borderId="10" xfId="35" applyNumberFormat="1" applyFont="1" applyFill="1" applyBorder="1" applyAlignment="1">
      <alignment horizontal="right" vertical="top" shrinkToFit="1"/>
      <protection/>
    </xf>
    <xf numFmtId="2" fontId="10" fillId="0" borderId="10" xfId="35" applyNumberFormat="1" applyFont="1" applyFill="1" applyBorder="1" applyAlignment="1">
      <alignment horizontal="right" wrapText="1"/>
      <protection/>
    </xf>
    <xf numFmtId="4" fontId="10" fillId="0" borderId="10" xfId="35" applyNumberFormat="1" applyFont="1" applyFill="1" applyBorder="1" applyAlignment="1">
      <alignment horizontal="right" wrapText="1"/>
      <protection/>
    </xf>
    <xf numFmtId="2" fontId="13" fillId="0" borderId="10" xfId="35" applyNumberFormat="1" applyFont="1" applyFill="1" applyBorder="1" applyAlignment="1">
      <alignment horizontal="right" vertical="top" shrinkToFit="1"/>
      <protection/>
    </xf>
    <xf numFmtId="4" fontId="13" fillId="0" borderId="10" xfId="35" applyNumberFormat="1" applyFont="1" applyFill="1" applyBorder="1" applyAlignment="1">
      <alignment horizontal="right" vertical="top" shrinkToFit="1"/>
      <protection/>
    </xf>
    <xf numFmtId="4" fontId="14" fillId="36" borderId="10" xfId="35" applyNumberFormat="1" applyFont="1" applyFill="1" applyBorder="1" applyAlignment="1">
      <alignment vertical="center"/>
      <protection/>
    </xf>
    <xf numFmtId="2" fontId="1" fillId="36" borderId="10" xfId="35" applyNumberFormat="1" applyFill="1" applyBorder="1" applyAlignment="1">
      <alignment horizontal="right" vertical="top" wrapText="1"/>
      <protection/>
    </xf>
    <xf numFmtId="1" fontId="9" fillId="33" borderId="10" xfId="35" applyNumberFormat="1" applyFont="1" applyFill="1" applyBorder="1" applyAlignment="1">
      <alignment horizontal="left" vertical="top" shrinkToFit="1"/>
      <protection/>
    </xf>
    <xf numFmtId="4" fontId="9" fillId="36" borderId="10" xfId="35" applyNumberFormat="1" applyFont="1" applyFill="1" applyBorder="1" applyAlignment="1">
      <alignment horizontal="right" vertical="top" shrinkToFit="1"/>
      <protection/>
    </xf>
    <xf numFmtId="0" fontId="1" fillId="37" borderId="10" xfId="35" applyFill="1" applyBorder="1" applyAlignment="1">
      <alignment horizontal="left" vertical="center" wrapText="1"/>
      <protection/>
    </xf>
    <xf numFmtId="4" fontId="9" fillId="37" borderId="10" xfId="35" applyNumberFormat="1" applyFont="1" applyFill="1" applyBorder="1" applyAlignment="1">
      <alignment horizontal="right" vertical="center" shrinkToFit="1"/>
      <protection/>
    </xf>
    <xf numFmtId="0" fontId="1" fillId="37" borderId="0" xfId="35" applyFill="1" applyBorder="1" applyAlignment="1">
      <alignment horizontal="left" vertical="top"/>
      <protection/>
    </xf>
    <xf numFmtId="0" fontId="1" fillId="37" borderId="0" xfId="35" applyFill="1" applyBorder="1" applyAlignment="1">
      <alignment horizontal="left" vertical="center" wrapText="1"/>
      <protection/>
    </xf>
    <xf numFmtId="4" fontId="1" fillId="37" borderId="0" xfId="35" applyNumberFormat="1" applyFill="1" applyBorder="1" applyAlignment="1">
      <alignment horizontal="left" vertical="center" wrapText="1"/>
      <protection/>
    </xf>
    <xf numFmtId="4" fontId="2" fillId="0" borderId="0" xfId="35" applyNumberFormat="1" applyFont="1" applyFill="1" applyBorder="1" applyAlignment="1">
      <alignment vertical="top"/>
      <protection/>
    </xf>
    <xf numFmtId="2" fontId="2" fillId="0" borderId="0" xfId="35" applyNumberFormat="1" applyFont="1" applyFill="1" applyBorder="1" applyAlignment="1">
      <alignment vertical="top"/>
      <protection/>
    </xf>
    <xf numFmtId="4" fontId="1" fillId="0" borderId="0" xfId="35" applyNumberFormat="1" applyFill="1" applyBorder="1" applyAlignment="1">
      <alignment horizontal="left" vertical="top"/>
      <protection/>
    </xf>
    <xf numFmtId="0" fontId="15" fillId="0" borderId="0" xfId="35" applyFont="1" applyFill="1" applyBorder="1" applyAlignment="1">
      <alignment vertical="top"/>
      <protection/>
    </xf>
    <xf numFmtId="0" fontId="3" fillId="0" borderId="0" xfId="35" applyFont="1" applyFill="1" applyBorder="1" applyAlignment="1">
      <alignment horizontal="left" vertical="top" indent="9"/>
      <protection/>
    </xf>
    <xf numFmtId="0" fontId="16" fillId="0" borderId="10" xfId="35" applyFont="1" applyFill="1" applyBorder="1" applyAlignment="1">
      <alignment horizontal="left" vertical="center" wrapText="1"/>
      <protection/>
    </xf>
    <xf numFmtId="4" fontId="18" fillId="0" borderId="10" xfId="35" applyNumberFormat="1" applyFont="1" applyFill="1" applyBorder="1" applyAlignment="1">
      <alignment horizontal="center" vertical="top" wrapText="1"/>
      <protection/>
    </xf>
    <xf numFmtId="0" fontId="20" fillId="0" borderId="10" xfId="35" applyFont="1" applyFill="1" applyBorder="1" applyAlignment="1">
      <alignment horizontal="center" vertical="center" wrapText="1"/>
      <protection/>
    </xf>
    <xf numFmtId="164" fontId="21" fillId="0" borderId="10" xfId="35" applyNumberFormat="1" applyFont="1" applyFill="1" applyBorder="1" applyAlignment="1">
      <alignment horizontal="center" vertical="top" shrinkToFit="1"/>
      <protection/>
    </xf>
    <xf numFmtId="4" fontId="21" fillId="0" borderId="10" xfId="35" applyNumberFormat="1" applyFont="1" applyFill="1" applyBorder="1" applyAlignment="1">
      <alignment horizontal="center" vertical="top" shrinkToFit="1"/>
      <protection/>
    </xf>
    <xf numFmtId="0" fontId="21" fillId="0" borderId="10" xfId="35" applyFont="1" applyFill="1" applyBorder="1" applyAlignment="1">
      <alignment horizontal="center" vertical="center" wrapText="1"/>
      <protection/>
    </xf>
    <xf numFmtId="1" fontId="9" fillId="38" borderId="10" xfId="35" applyNumberFormat="1" applyFont="1" applyFill="1" applyBorder="1" applyAlignment="1">
      <alignment horizontal="left" vertical="top" shrinkToFit="1"/>
      <protection/>
    </xf>
    <xf numFmtId="4" fontId="9" fillId="38" borderId="10" xfId="35" applyNumberFormat="1" applyFont="1" applyFill="1" applyBorder="1" applyAlignment="1">
      <alignment horizontal="right" vertical="top" shrinkToFit="1"/>
      <protection/>
    </xf>
    <xf numFmtId="1" fontId="9" fillId="38" borderId="10" xfId="35" applyNumberFormat="1" applyFont="1" applyFill="1" applyBorder="1" applyAlignment="1">
      <alignment horizontal="right" vertical="top" shrinkToFit="1"/>
      <protection/>
    </xf>
    <xf numFmtId="1" fontId="9" fillId="0" borderId="10" xfId="35" applyNumberFormat="1" applyFont="1" applyFill="1" applyBorder="1" applyAlignment="1">
      <alignment horizontal="left" vertical="top" shrinkToFit="1"/>
      <protection/>
    </xf>
    <xf numFmtId="1" fontId="9" fillId="37" borderId="10" xfId="35" applyNumberFormat="1" applyFont="1" applyFill="1" applyBorder="1" applyAlignment="1">
      <alignment horizontal="right" vertical="top" shrinkToFit="1"/>
      <protection/>
    </xf>
    <xf numFmtId="0" fontId="1" fillId="37" borderId="0" xfId="35" applyFill="1">
      <alignment/>
      <protection/>
    </xf>
    <xf numFmtId="1" fontId="22" fillId="0" borderId="10" xfId="35" applyNumberFormat="1" applyFont="1" applyFill="1" applyBorder="1" applyAlignment="1">
      <alignment horizontal="left" vertical="top" shrinkToFit="1"/>
      <protection/>
    </xf>
    <xf numFmtId="1" fontId="21" fillId="0" borderId="10" xfId="35" applyNumberFormat="1" applyFont="1" applyFill="1" applyBorder="1" applyAlignment="1">
      <alignment horizontal="left" vertical="top" shrinkToFit="1"/>
      <protection/>
    </xf>
    <xf numFmtId="1" fontId="9" fillId="37" borderId="10" xfId="35" applyNumberFormat="1" applyFont="1" applyFill="1" applyBorder="1" applyAlignment="1">
      <alignment horizontal="left" vertical="top" shrinkToFit="1"/>
      <protection/>
    </xf>
    <xf numFmtId="4" fontId="9" fillId="37" borderId="10" xfId="35" applyNumberFormat="1" applyFont="1" applyFill="1" applyBorder="1" applyAlignment="1">
      <alignment horizontal="right" vertical="top" shrinkToFit="1"/>
      <protection/>
    </xf>
    <xf numFmtId="1" fontId="13" fillId="37" borderId="10" xfId="35" applyNumberFormat="1" applyFont="1" applyFill="1" applyBorder="1" applyAlignment="1">
      <alignment horizontal="left" vertical="top" shrinkToFit="1"/>
      <protection/>
    </xf>
    <xf numFmtId="4" fontId="13" fillId="37" borderId="10" xfId="35" applyNumberFormat="1" applyFont="1" applyFill="1" applyBorder="1" applyAlignment="1">
      <alignment horizontal="right" vertical="top" shrinkToFit="1"/>
      <protection/>
    </xf>
    <xf numFmtId="1" fontId="13" fillId="37" borderId="10" xfId="35" applyNumberFormat="1" applyFont="1" applyFill="1" applyBorder="1" applyAlignment="1">
      <alignment horizontal="right" vertical="top" shrinkToFit="1"/>
      <protection/>
    </xf>
    <xf numFmtId="0" fontId="10" fillId="0" borderId="11" xfId="35" applyFont="1" applyFill="1" applyBorder="1" applyAlignment="1">
      <alignment horizontal="left" vertical="top" wrapText="1"/>
      <protection/>
    </xf>
    <xf numFmtId="1" fontId="13" fillId="0" borderId="0" xfId="35" applyNumberFormat="1" applyFont="1" applyFill="1" applyBorder="1" applyAlignment="1">
      <alignment horizontal="left" vertical="top" shrinkToFit="1"/>
      <protection/>
    </xf>
    <xf numFmtId="0" fontId="12" fillId="0" borderId="0" xfId="35" applyFont="1" applyFill="1" applyBorder="1" applyAlignment="1">
      <alignment horizontal="left" vertical="top" wrapText="1"/>
      <protection/>
    </xf>
    <xf numFmtId="4" fontId="13" fillId="0" borderId="0" xfId="35" applyNumberFormat="1" applyFont="1" applyFill="1" applyBorder="1" applyAlignment="1">
      <alignment horizontal="right" vertical="top" shrinkToFit="1"/>
      <protection/>
    </xf>
    <xf numFmtId="1" fontId="13" fillId="37" borderId="0" xfId="35" applyNumberFormat="1" applyFont="1" applyFill="1" applyBorder="1" applyAlignment="1">
      <alignment horizontal="right" vertical="top" shrinkToFit="1"/>
      <protection/>
    </xf>
    <xf numFmtId="0" fontId="1" fillId="0" borderId="0" xfId="35" applyFont="1" applyAlignment="1">
      <alignment horizontal="center"/>
      <protection/>
    </xf>
    <xf numFmtId="4" fontId="1" fillId="0" borderId="0" xfId="35" applyNumberFormat="1" applyFill="1" applyBorder="1" applyAlignment="1">
      <alignment horizontal="center" vertical="center"/>
      <protection/>
    </xf>
    <xf numFmtId="0" fontId="28" fillId="39" borderId="10" xfId="35" applyFont="1" applyFill="1" applyBorder="1" applyAlignment="1">
      <alignment horizontal="center" vertical="center" wrapText="1"/>
      <protection/>
    </xf>
    <xf numFmtId="0" fontId="24" fillId="39" borderId="11" xfId="35" applyFont="1" applyFill="1" applyBorder="1" applyAlignment="1">
      <alignment horizontal="left" vertical="center" wrapText="1"/>
      <protection/>
    </xf>
    <xf numFmtId="4" fontId="23" fillId="39" borderId="11" xfId="35" applyNumberFormat="1" applyFont="1" applyFill="1" applyBorder="1" applyAlignment="1">
      <alignment horizontal="center" vertical="center" wrapText="1"/>
      <protection/>
    </xf>
    <xf numFmtId="0" fontId="1" fillId="33" borderId="11" xfId="35" applyFill="1" applyBorder="1" applyAlignment="1">
      <alignment horizontal="left" wrapText="1"/>
      <protection/>
    </xf>
    <xf numFmtId="4" fontId="30" fillId="33" borderId="11" xfId="35" applyNumberFormat="1" applyFont="1" applyFill="1" applyBorder="1" applyAlignment="1">
      <alignment horizontal="center" vertical="top" shrinkToFit="1"/>
      <protection/>
    </xf>
    <xf numFmtId="0" fontId="1" fillId="33" borderId="10" xfId="35" applyFont="1" applyFill="1" applyBorder="1" applyAlignment="1">
      <alignment horizontal="center" wrapText="1"/>
      <protection/>
    </xf>
    <xf numFmtId="4" fontId="33" fillId="40" borderId="10" xfId="35" applyNumberFormat="1" applyFont="1" applyFill="1" applyBorder="1" applyAlignment="1">
      <alignment horizontal="center" vertical="center" shrinkToFit="1"/>
      <protection/>
    </xf>
    <xf numFmtId="1" fontId="34" fillId="40" borderId="10" xfId="35" applyNumberFormat="1" applyFont="1" applyFill="1" applyBorder="1" applyAlignment="1">
      <alignment horizontal="right" vertical="center" shrinkToFit="1"/>
      <protection/>
    </xf>
    <xf numFmtId="4" fontId="34" fillId="41" borderId="10" xfId="35" applyNumberFormat="1" applyFont="1" applyFill="1" applyBorder="1" applyAlignment="1">
      <alignment horizontal="right" vertical="center" shrinkToFit="1"/>
      <protection/>
    </xf>
    <xf numFmtId="1" fontId="34" fillId="41" borderId="10" xfId="35" applyNumberFormat="1" applyFont="1" applyFill="1" applyBorder="1" applyAlignment="1">
      <alignment horizontal="right" vertical="center" shrinkToFit="1"/>
      <protection/>
    </xf>
    <xf numFmtId="4" fontId="33" fillId="37" borderId="10" xfId="35" applyNumberFormat="1" applyFont="1" applyFill="1" applyBorder="1" applyAlignment="1">
      <alignment horizontal="right" vertical="top" shrinkToFit="1"/>
      <protection/>
    </xf>
    <xf numFmtId="1" fontId="33" fillId="37" borderId="10" xfId="35" applyNumberFormat="1" applyFont="1" applyFill="1" applyBorder="1" applyAlignment="1">
      <alignment horizontal="right" vertical="top" shrinkToFit="1"/>
      <protection/>
    </xf>
    <xf numFmtId="0" fontId="35" fillId="37" borderId="0" xfId="35" applyFont="1" applyFill="1" applyBorder="1" applyAlignment="1">
      <alignment horizontal="left" vertical="top"/>
      <protection/>
    </xf>
    <xf numFmtId="4" fontId="34" fillId="38" borderId="10" xfId="35" applyNumberFormat="1" applyFont="1" applyFill="1" applyBorder="1" applyAlignment="1">
      <alignment horizontal="right" vertical="center" shrinkToFit="1"/>
      <protection/>
    </xf>
    <xf numFmtId="1" fontId="34" fillId="38" borderId="10" xfId="35" applyNumberFormat="1" applyFont="1" applyFill="1" applyBorder="1" applyAlignment="1">
      <alignment horizontal="right" vertical="center" shrinkToFit="1"/>
      <protection/>
    </xf>
    <xf numFmtId="4" fontId="34" fillId="42" borderId="10" xfId="35" applyNumberFormat="1" applyFont="1" applyFill="1" applyBorder="1" applyAlignment="1">
      <alignment horizontal="right" vertical="top" shrinkToFit="1"/>
      <protection/>
    </xf>
    <xf numFmtId="4" fontId="31" fillId="42" borderId="10" xfId="35" applyNumberFormat="1" applyFont="1" applyFill="1" applyBorder="1" applyAlignment="1">
      <alignment horizontal="right" vertical="top" shrinkToFit="1"/>
      <protection/>
    </xf>
    <xf numFmtId="1" fontId="34" fillId="42" borderId="10" xfId="35" applyNumberFormat="1" applyFont="1" applyFill="1" applyBorder="1" applyAlignment="1">
      <alignment horizontal="right" vertical="top" shrinkToFit="1"/>
      <protection/>
    </xf>
    <xf numFmtId="4" fontId="34" fillId="43" borderId="10" xfId="35" applyNumberFormat="1" applyFont="1" applyFill="1" applyBorder="1" applyAlignment="1">
      <alignment horizontal="right" vertical="top" shrinkToFit="1"/>
      <protection/>
    </xf>
    <xf numFmtId="1" fontId="34" fillId="43" borderId="10" xfId="35" applyNumberFormat="1" applyFont="1" applyFill="1" applyBorder="1" applyAlignment="1">
      <alignment horizontal="right" vertical="top" shrinkToFit="1"/>
      <protection/>
    </xf>
    <xf numFmtId="4" fontId="34" fillId="44" borderId="10" xfId="35" applyNumberFormat="1" applyFont="1" applyFill="1" applyBorder="1" applyAlignment="1">
      <alignment horizontal="right" vertical="top" shrinkToFit="1"/>
      <protection/>
    </xf>
    <xf numFmtId="1" fontId="34" fillId="44" borderId="10" xfId="35" applyNumberFormat="1" applyFont="1" applyFill="1" applyBorder="1" applyAlignment="1">
      <alignment horizontal="right" vertical="top" shrinkToFit="1"/>
      <protection/>
    </xf>
    <xf numFmtId="1" fontId="34" fillId="0" borderId="10" xfId="35" applyNumberFormat="1" applyFont="1" applyFill="1" applyBorder="1" applyAlignment="1">
      <alignment horizontal="center" vertical="center" shrinkToFit="1"/>
      <protection/>
    </xf>
    <xf numFmtId="0" fontId="31" fillId="0" borderId="11" xfId="35" applyFont="1" applyFill="1" applyBorder="1" applyAlignment="1">
      <alignment horizontal="left" vertical="top" wrapText="1"/>
      <protection/>
    </xf>
    <xf numFmtId="4" fontId="34" fillId="37" borderId="10" xfId="35" applyNumberFormat="1" applyFont="1" applyFill="1" applyBorder="1" applyAlignment="1">
      <alignment horizontal="right" vertical="top" shrinkToFit="1"/>
      <protection/>
    </xf>
    <xf numFmtId="1" fontId="34" fillId="37" borderId="10" xfId="35" applyNumberFormat="1" applyFont="1" applyFill="1" applyBorder="1" applyAlignment="1">
      <alignment horizontal="right" vertical="top" shrinkToFit="1"/>
      <protection/>
    </xf>
    <xf numFmtId="4" fontId="3" fillId="0" borderId="10" xfId="35" applyNumberFormat="1" applyFont="1" applyFill="1" applyBorder="1" applyAlignment="1" applyProtection="1">
      <alignment vertical="center"/>
      <protection locked="0"/>
    </xf>
    <xf numFmtId="1" fontId="38" fillId="0" borderId="10" xfId="35" applyNumberFormat="1" applyFont="1" applyFill="1" applyBorder="1" applyAlignment="1">
      <alignment horizontal="center" vertical="center" shrinkToFit="1"/>
      <protection/>
    </xf>
    <xf numFmtId="0" fontId="32" fillId="0" borderId="11" xfId="35" applyFont="1" applyFill="1" applyBorder="1" applyAlignment="1">
      <alignment horizontal="left" vertical="top" wrapText="1"/>
      <protection/>
    </xf>
    <xf numFmtId="4" fontId="38" fillId="0" borderId="10" xfId="35" applyNumberFormat="1" applyFont="1" applyFill="1" applyBorder="1" applyAlignment="1">
      <alignment horizontal="right" vertical="top" shrinkToFit="1"/>
      <protection/>
    </xf>
    <xf numFmtId="1" fontId="38" fillId="37" borderId="10" xfId="35" applyNumberFormat="1" applyFont="1" applyFill="1" applyBorder="1" applyAlignment="1">
      <alignment horizontal="right" vertical="top" shrinkToFit="1"/>
      <protection/>
    </xf>
    <xf numFmtId="1" fontId="38" fillId="0" borderId="11" xfId="35" applyNumberFormat="1" applyFont="1" applyFill="1" applyBorder="1" applyAlignment="1">
      <alignment horizontal="left" vertical="top" shrinkToFit="1"/>
      <protection/>
    </xf>
    <xf numFmtId="0" fontId="32" fillId="0" borderId="12" xfId="35" applyFont="1" applyFill="1" applyBorder="1" applyAlignment="1">
      <alignment horizontal="left" vertical="top" wrapText="1"/>
      <protection/>
    </xf>
    <xf numFmtId="4" fontId="33" fillId="41" borderId="10" xfId="35" applyNumberFormat="1" applyFont="1" applyFill="1" applyBorder="1" applyAlignment="1">
      <alignment horizontal="right" vertical="center" shrinkToFit="1"/>
      <protection/>
    </xf>
    <xf numFmtId="4" fontId="33" fillId="37" borderId="10" xfId="35" applyNumberFormat="1" applyFont="1" applyFill="1" applyBorder="1" applyAlignment="1">
      <alignment horizontal="right" vertical="center" shrinkToFit="1"/>
      <protection/>
    </xf>
    <xf numFmtId="1" fontId="33" fillId="37" borderId="10" xfId="35" applyNumberFormat="1" applyFont="1" applyFill="1" applyBorder="1" applyAlignment="1">
      <alignment horizontal="right" vertical="center" shrinkToFit="1"/>
      <protection/>
    </xf>
    <xf numFmtId="0" fontId="33" fillId="37" borderId="0" xfId="35" applyFont="1" applyFill="1" applyBorder="1" applyAlignment="1">
      <alignment horizontal="left" vertical="top"/>
      <protection/>
    </xf>
    <xf numFmtId="4" fontId="34" fillId="42" borderId="10" xfId="35" applyNumberFormat="1" applyFont="1" applyFill="1" applyBorder="1" applyAlignment="1">
      <alignment horizontal="right" vertical="center" shrinkToFit="1"/>
      <protection/>
    </xf>
    <xf numFmtId="4" fontId="31" fillId="42" borderId="10" xfId="35" applyNumberFormat="1" applyFont="1" applyFill="1" applyBorder="1" applyAlignment="1">
      <alignment horizontal="right" vertical="center" shrinkToFit="1"/>
      <protection/>
    </xf>
    <xf numFmtId="1" fontId="34" fillId="42" borderId="10" xfId="35" applyNumberFormat="1" applyFont="1" applyFill="1" applyBorder="1" applyAlignment="1">
      <alignment horizontal="right" vertical="center" shrinkToFit="1"/>
      <protection/>
    </xf>
    <xf numFmtId="4" fontId="34" fillId="43" borderId="13" xfId="35" applyNumberFormat="1" applyFont="1" applyFill="1" applyBorder="1" applyAlignment="1">
      <alignment horizontal="right" vertical="top" shrinkToFit="1"/>
      <protection/>
    </xf>
    <xf numFmtId="4" fontId="34" fillId="44" borderId="11" xfId="35" applyNumberFormat="1" applyFont="1" applyFill="1" applyBorder="1" applyAlignment="1">
      <alignment horizontal="right" vertical="top" shrinkToFit="1"/>
      <protection/>
    </xf>
    <xf numFmtId="1" fontId="34" fillId="0" borderId="10" xfId="35" applyNumberFormat="1" applyFont="1" applyFill="1" applyBorder="1" applyAlignment="1">
      <alignment horizontal="center" vertical="top" shrinkToFit="1"/>
      <protection/>
    </xf>
    <xf numFmtId="4" fontId="34" fillId="0" borderId="10" xfId="35" applyNumberFormat="1" applyFont="1" applyFill="1" applyBorder="1" applyAlignment="1">
      <alignment horizontal="right" vertical="top" shrinkToFit="1"/>
      <protection/>
    </xf>
    <xf numFmtId="1" fontId="38" fillId="0" borderId="10" xfId="35" applyNumberFormat="1" applyFont="1" applyFill="1" applyBorder="1" applyAlignment="1">
      <alignment horizontal="center" vertical="top" shrinkToFit="1"/>
      <protection/>
    </xf>
    <xf numFmtId="4" fontId="23" fillId="0" borderId="10" xfId="35" applyNumberFormat="1" applyFont="1" applyFill="1" applyBorder="1" applyAlignment="1" applyProtection="1">
      <alignment vertical="center"/>
      <protection locked="0"/>
    </xf>
    <xf numFmtId="4" fontId="34" fillId="0" borderId="10" xfId="35" applyNumberFormat="1" applyFont="1" applyFill="1" applyBorder="1" applyAlignment="1">
      <alignment horizontal="right" vertical="top" shrinkToFit="1"/>
      <protection/>
    </xf>
    <xf numFmtId="4" fontId="32" fillId="0" borderId="10" xfId="35" applyNumberFormat="1" applyFont="1" applyFill="1" applyBorder="1" applyAlignment="1">
      <alignment horizontal="right" vertical="top" shrinkToFit="1"/>
      <protection/>
    </xf>
    <xf numFmtId="1" fontId="38" fillId="0" borderId="11" xfId="35" applyNumberFormat="1" applyFont="1" applyFill="1" applyBorder="1" applyAlignment="1">
      <alignment horizontal="center" vertical="top" shrinkToFit="1"/>
      <protection/>
    </xf>
    <xf numFmtId="4" fontId="31" fillId="42" borderId="10" xfId="35" applyNumberFormat="1" applyFont="1" applyFill="1" applyBorder="1" applyAlignment="1">
      <alignment horizontal="right" vertical="top" shrinkToFit="1"/>
      <protection/>
    </xf>
    <xf numFmtId="1" fontId="38" fillId="37" borderId="10" xfId="35" applyNumberFormat="1" applyFont="1" applyFill="1" applyBorder="1" applyAlignment="1">
      <alignment horizontal="right" vertical="top" shrinkToFit="1"/>
      <protection/>
    </xf>
    <xf numFmtId="0" fontId="1" fillId="0" borderId="0" xfId="35" applyFont="1" applyFill="1" applyBorder="1" applyAlignment="1">
      <alignment horizontal="left" vertical="top"/>
      <protection/>
    </xf>
    <xf numFmtId="4" fontId="33" fillId="0" borderId="10" xfId="35" applyNumberFormat="1" applyFont="1" applyFill="1" applyBorder="1" applyAlignment="1">
      <alignment horizontal="right" vertical="center" shrinkToFit="1"/>
      <protection/>
    </xf>
    <xf numFmtId="1" fontId="34" fillId="0" borderId="13" xfId="35" applyNumberFormat="1" applyFont="1" applyFill="1" applyBorder="1" applyAlignment="1">
      <alignment horizontal="center" vertical="top" shrinkToFit="1"/>
      <protection/>
    </xf>
    <xf numFmtId="4" fontId="33" fillId="0" borderId="13" xfId="35" applyNumberFormat="1" applyFont="1" applyFill="1" applyBorder="1" applyAlignment="1">
      <alignment horizontal="right" vertical="center" shrinkToFit="1"/>
      <protection/>
    </xf>
    <xf numFmtId="4" fontId="5" fillId="0" borderId="10" xfId="35" applyNumberFormat="1" applyFont="1" applyFill="1" applyBorder="1" applyAlignment="1">
      <alignment horizontal="right" vertical="top" shrinkToFit="1"/>
      <protection/>
    </xf>
    <xf numFmtId="1" fontId="38" fillId="0" borderId="10" xfId="35" applyNumberFormat="1" applyFont="1" applyFill="1" applyBorder="1" applyAlignment="1">
      <alignment horizontal="left" vertical="top" shrinkToFit="1"/>
      <protection/>
    </xf>
    <xf numFmtId="0" fontId="35" fillId="0" borderId="0" xfId="35" applyFont="1" applyFill="1" applyBorder="1" applyAlignment="1">
      <alignment horizontal="left" vertical="top"/>
      <protection/>
    </xf>
    <xf numFmtId="4" fontId="33" fillId="0" borderId="11" xfId="35" applyNumberFormat="1" applyFont="1" applyFill="1" applyBorder="1" applyAlignment="1">
      <alignment horizontal="right" vertical="center"/>
      <protection/>
    </xf>
    <xf numFmtId="0" fontId="1" fillId="37" borderId="0" xfId="35" applyFont="1" applyFill="1">
      <alignment/>
      <protection/>
    </xf>
    <xf numFmtId="0" fontId="1" fillId="37" borderId="0" xfId="35" applyFont="1" applyFill="1" applyBorder="1" applyAlignment="1">
      <alignment horizontal="left" vertical="top"/>
      <protection/>
    </xf>
    <xf numFmtId="4" fontId="40" fillId="42" borderId="10" xfId="35" applyNumberFormat="1" applyFont="1" applyFill="1" applyBorder="1" applyAlignment="1">
      <alignment horizontal="right" vertical="top" shrinkToFit="1"/>
      <protection/>
    </xf>
    <xf numFmtId="4" fontId="40" fillId="43" borderId="10" xfId="35" applyNumberFormat="1" applyFont="1" applyFill="1" applyBorder="1" applyAlignment="1">
      <alignment horizontal="right" vertical="top" shrinkToFit="1"/>
      <protection/>
    </xf>
    <xf numFmtId="4" fontId="40" fillId="44" borderId="10" xfId="35" applyNumberFormat="1" applyFont="1" applyFill="1" applyBorder="1" applyAlignment="1">
      <alignment horizontal="right" vertical="top" shrinkToFit="1"/>
      <protection/>
    </xf>
    <xf numFmtId="4" fontId="40" fillId="37" borderId="10" xfId="35" applyNumberFormat="1" applyFont="1" applyFill="1" applyBorder="1" applyAlignment="1">
      <alignment horizontal="right" vertical="top" shrinkToFit="1"/>
      <protection/>
    </xf>
    <xf numFmtId="4" fontId="34" fillId="44" borderId="10" xfId="35" applyNumberFormat="1" applyFont="1" applyFill="1" applyBorder="1" applyAlignment="1">
      <alignment horizontal="right" vertical="top" shrinkToFit="1"/>
      <protection/>
    </xf>
    <xf numFmtId="4" fontId="3" fillId="42" borderId="10" xfId="35" applyNumberFormat="1" applyFont="1" applyFill="1" applyBorder="1" applyAlignment="1">
      <alignment horizontal="right" vertical="top" shrinkToFit="1"/>
      <protection/>
    </xf>
    <xf numFmtId="4" fontId="34" fillId="42" borderId="13" xfId="35" applyNumberFormat="1" applyFont="1" applyFill="1" applyBorder="1" applyAlignment="1">
      <alignment horizontal="right" vertical="center" shrinkToFit="1"/>
      <protection/>
    </xf>
    <xf numFmtId="4" fontId="31" fillId="42" borderId="13" xfId="35" applyNumberFormat="1" applyFont="1" applyFill="1" applyBorder="1" applyAlignment="1">
      <alignment horizontal="right" vertical="center" shrinkToFit="1"/>
      <protection/>
    </xf>
    <xf numFmtId="4" fontId="34" fillId="44" borderId="10" xfId="35" applyNumberFormat="1" applyFont="1" applyFill="1" applyBorder="1" applyAlignment="1">
      <alignment horizontal="right" vertical="center" shrinkToFit="1"/>
      <protection/>
    </xf>
    <xf numFmtId="4" fontId="14" fillId="0" borderId="10" xfId="35" applyNumberFormat="1" applyFont="1" applyFill="1" applyBorder="1" applyAlignment="1" applyProtection="1">
      <alignment vertical="center"/>
      <protection locked="0"/>
    </xf>
    <xf numFmtId="0" fontId="41" fillId="37" borderId="0" xfId="35" applyFont="1" applyFill="1">
      <alignment/>
      <protection/>
    </xf>
    <xf numFmtId="4" fontId="31" fillId="42" borderId="10" xfId="35" applyNumberFormat="1" applyFont="1" applyFill="1" applyBorder="1" applyAlignment="1">
      <alignment horizontal="right" vertical="center" shrinkToFit="1"/>
      <protection/>
    </xf>
    <xf numFmtId="0" fontId="41" fillId="37" borderId="0" xfId="35" applyFont="1" applyFill="1" applyBorder="1" applyAlignment="1">
      <alignment horizontal="left" vertical="top"/>
      <protection/>
    </xf>
    <xf numFmtId="1" fontId="38" fillId="0" borderId="10" xfId="35" applyNumberFormat="1" applyFont="1" applyFill="1" applyBorder="1" applyAlignment="1">
      <alignment horizontal="center" vertical="center" shrinkToFit="1"/>
      <protection/>
    </xf>
    <xf numFmtId="0" fontId="1" fillId="0" borderId="11" xfId="35" applyFont="1" applyFill="1" applyBorder="1" applyAlignment="1">
      <alignment horizontal="left" vertical="top" wrapText="1"/>
      <protection/>
    </xf>
    <xf numFmtId="4" fontId="38" fillId="0" borderId="10" xfId="35" applyNumberFormat="1" applyFont="1" applyFill="1" applyBorder="1" applyAlignment="1">
      <alignment horizontal="right" vertical="top" shrinkToFit="1"/>
      <protection/>
    </xf>
    <xf numFmtId="1" fontId="38" fillId="0" borderId="11" xfId="35" applyNumberFormat="1" applyFont="1" applyFill="1" applyBorder="1" applyAlignment="1">
      <alignment horizontal="center" vertical="center" shrinkToFit="1"/>
      <protection/>
    </xf>
    <xf numFmtId="1" fontId="34" fillId="44" borderId="10" xfId="35" applyNumberFormat="1" applyFont="1" applyFill="1" applyBorder="1" applyAlignment="1">
      <alignment horizontal="right" vertical="top" shrinkToFit="1"/>
      <protection/>
    </xf>
    <xf numFmtId="4" fontId="31" fillId="0" borderId="10" xfId="35" applyNumberFormat="1" applyFont="1" applyFill="1" applyBorder="1" applyAlignment="1" applyProtection="1">
      <alignment vertical="center"/>
      <protection locked="0"/>
    </xf>
    <xf numFmtId="4" fontId="38" fillId="0" borderId="10" xfId="35" applyNumberFormat="1" applyFont="1" applyFill="1" applyBorder="1" applyAlignment="1">
      <alignment horizontal="right" vertical="center" shrinkToFit="1"/>
      <protection/>
    </xf>
    <xf numFmtId="0" fontId="1" fillId="0" borderId="0" xfId="35" applyFill="1" applyBorder="1" applyAlignment="1">
      <alignment vertical="top"/>
      <protection/>
    </xf>
    <xf numFmtId="1" fontId="34" fillId="0" borderId="11" xfId="35" applyNumberFormat="1" applyFont="1" applyFill="1" applyBorder="1" applyAlignment="1">
      <alignment horizontal="center" vertical="center" shrinkToFit="1"/>
      <protection/>
    </xf>
    <xf numFmtId="0" fontId="31" fillId="0" borderId="11" xfId="35" applyFont="1" applyFill="1" applyBorder="1" applyAlignment="1">
      <alignment horizontal="left" vertical="top" wrapText="1"/>
      <protection/>
    </xf>
    <xf numFmtId="165" fontId="1" fillId="0" borderId="0" xfId="35" applyNumberFormat="1" applyFill="1" applyBorder="1" applyAlignment="1">
      <alignment horizontal="right" vertical="top"/>
      <protection/>
    </xf>
    <xf numFmtId="1" fontId="38" fillId="0" borderId="11" xfId="35" applyNumberFormat="1" applyFont="1" applyFill="1" applyBorder="1" applyAlignment="1">
      <alignment horizontal="center" vertical="center" shrinkToFit="1"/>
      <protection/>
    </xf>
    <xf numFmtId="166" fontId="1" fillId="0" borderId="0" xfId="35" applyNumberFormat="1" applyFill="1" applyBorder="1" applyAlignment="1">
      <alignment horizontal="right" vertical="top"/>
      <protection/>
    </xf>
    <xf numFmtId="1" fontId="34" fillId="38" borderId="10" xfId="35" applyNumberFormat="1" applyFont="1" applyFill="1" applyBorder="1" applyAlignment="1">
      <alignment horizontal="right" vertical="top" shrinkToFit="1"/>
      <protection/>
    </xf>
    <xf numFmtId="4" fontId="31" fillId="42" borderId="13" xfId="35" applyNumberFormat="1" applyFont="1" applyFill="1" applyBorder="1" applyAlignment="1">
      <alignment horizontal="right" vertical="center" shrinkToFit="1"/>
      <protection/>
    </xf>
    <xf numFmtId="3" fontId="1" fillId="0" borderId="0" xfId="35" applyNumberFormat="1" applyFill="1" applyBorder="1" applyAlignment="1">
      <alignment horizontal="left" vertical="top"/>
      <protection/>
    </xf>
    <xf numFmtId="1" fontId="34" fillId="0" borderId="10" xfId="35" applyNumberFormat="1" applyFont="1" applyFill="1" applyBorder="1" applyAlignment="1">
      <alignment horizontal="center" vertical="top" shrinkToFit="1"/>
      <protection/>
    </xf>
    <xf numFmtId="0" fontId="1" fillId="37" borderId="0" xfId="35" applyFont="1" applyFill="1" applyBorder="1" applyAlignment="1">
      <alignment horizontal="left" vertical="top"/>
      <protection/>
    </xf>
    <xf numFmtId="1" fontId="38" fillId="0" borderId="10" xfId="35" applyNumberFormat="1" applyFont="1" applyFill="1" applyBorder="1" applyAlignment="1">
      <alignment horizontal="left" vertical="top" shrinkToFit="1"/>
      <protection/>
    </xf>
    <xf numFmtId="0" fontId="32" fillId="0" borderId="11" xfId="35" applyFont="1" applyFill="1" applyBorder="1" applyAlignment="1">
      <alignment horizontal="left" vertical="top" wrapText="1"/>
      <protection/>
    </xf>
    <xf numFmtId="4" fontId="38" fillId="37" borderId="10" xfId="35" applyNumberFormat="1" applyFont="1" applyFill="1" applyBorder="1" applyAlignment="1">
      <alignment horizontal="right" vertical="top" shrinkToFit="1"/>
      <protection/>
    </xf>
    <xf numFmtId="4" fontId="34" fillId="38" borderId="10" xfId="35" applyNumberFormat="1" applyFont="1" applyFill="1" applyBorder="1" applyAlignment="1">
      <alignment horizontal="right" vertical="center" shrinkToFit="1"/>
      <protection/>
    </xf>
    <xf numFmtId="1" fontId="34" fillId="38" borderId="10" xfId="35" applyNumberFormat="1" applyFont="1" applyFill="1" applyBorder="1" applyAlignment="1">
      <alignment horizontal="right" vertical="center" shrinkToFit="1"/>
      <protection/>
    </xf>
    <xf numFmtId="4" fontId="34" fillId="44" borderId="10" xfId="35" applyNumberFormat="1" applyFont="1" applyFill="1" applyBorder="1" applyAlignment="1">
      <alignment horizontal="right" vertical="center" shrinkToFit="1"/>
      <protection/>
    </xf>
    <xf numFmtId="1" fontId="34" fillId="44" borderId="10" xfId="35" applyNumberFormat="1" applyFont="1" applyFill="1" applyBorder="1" applyAlignment="1">
      <alignment horizontal="right" vertical="center" shrinkToFit="1"/>
      <protection/>
    </xf>
    <xf numFmtId="4" fontId="38" fillId="0" borderId="11" xfId="35" applyNumberFormat="1" applyFont="1" applyFill="1" applyBorder="1" applyAlignment="1">
      <alignment horizontal="right" vertical="top" shrinkToFit="1"/>
      <protection/>
    </xf>
    <xf numFmtId="1" fontId="34" fillId="0" borderId="11" xfId="35" applyNumberFormat="1" applyFont="1" applyFill="1" applyBorder="1" applyAlignment="1">
      <alignment horizontal="center" vertical="top" shrinkToFit="1"/>
      <protection/>
    </xf>
    <xf numFmtId="0" fontId="32" fillId="0" borderId="12" xfId="35" applyFont="1" applyFill="1" applyBorder="1" applyAlignment="1">
      <alignment horizontal="left" vertical="top" wrapText="1"/>
      <protection/>
    </xf>
    <xf numFmtId="0" fontId="31" fillId="0" borderId="12" xfId="35" applyFont="1" applyFill="1" applyBorder="1" applyAlignment="1">
      <alignment horizontal="left" vertical="top" wrapText="1"/>
      <protection/>
    </xf>
    <xf numFmtId="4" fontId="33" fillId="0" borderId="11" xfId="61" applyNumberFormat="1" applyFont="1" applyFill="1" applyBorder="1" applyAlignment="1" applyProtection="1">
      <alignment horizontal="right" vertical="top" shrinkToFit="1"/>
      <protection/>
    </xf>
    <xf numFmtId="3" fontId="1" fillId="0" borderId="0" xfId="35" applyNumberFormat="1" applyFont="1" applyFill="1" applyBorder="1" applyAlignment="1">
      <alignment horizontal="left" vertical="top"/>
      <protection/>
    </xf>
    <xf numFmtId="4" fontId="40" fillId="42" borderId="13" xfId="35" applyNumberFormat="1" applyFont="1" applyFill="1" applyBorder="1" applyAlignment="1">
      <alignment horizontal="right" vertical="center" shrinkToFit="1"/>
      <protection/>
    </xf>
    <xf numFmtId="4" fontId="3" fillId="42" borderId="13" xfId="35" applyNumberFormat="1" applyFont="1" applyFill="1" applyBorder="1" applyAlignment="1">
      <alignment horizontal="right" vertical="center" shrinkToFit="1"/>
      <protection/>
    </xf>
    <xf numFmtId="4" fontId="40" fillId="0" borderId="10" xfId="35" applyNumberFormat="1" applyFont="1" applyFill="1" applyBorder="1" applyAlignment="1">
      <alignment horizontal="right" vertical="top" shrinkToFit="1"/>
      <protection/>
    </xf>
    <xf numFmtId="4" fontId="33" fillId="0" borderId="11" xfId="35" applyNumberFormat="1" applyFont="1" applyFill="1" applyBorder="1" applyAlignment="1">
      <alignment horizontal="right" vertical="top" shrinkToFit="1"/>
      <protection/>
    </xf>
    <xf numFmtId="0" fontId="33" fillId="0" borderId="0" xfId="35" applyFont="1" applyFill="1" applyBorder="1" applyAlignment="1">
      <alignment horizontal="left" vertical="top"/>
      <protection/>
    </xf>
    <xf numFmtId="3" fontId="33" fillId="0" borderId="0" xfId="35" applyNumberFormat="1" applyFont="1" applyFill="1" applyBorder="1" applyAlignment="1">
      <alignment horizontal="left" vertical="top"/>
      <protection/>
    </xf>
    <xf numFmtId="4" fontId="34" fillId="0" borderId="10" xfId="35" applyNumberFormat="1" applyFont="1" applyFill="1" applyBorder="1" applyAlignment="1">
      <alignment horizontal="right" vertical="center" shrinkToFit="1"/>
      <protection/>
    </xf>
    <xf numFmtId="1" fontId="34" fillId="37" borderId="10" xfId="35" applyNumberFormat="1" applyFont="1" applyFill="1" applyBorder="1" applyAlignment="1">
      <alignment horizontal="right" vertical="center" shrinkToFit="1"/>
      <protection/>
    </xf>
    <xf numFmtId="1" fontId="38" fillId="0" borderId="10" xfId="35" applyNumberFormat="1" applyFont="1" applyFill="1" applyBorder="1" applyAlignment="1">
      <alignment horizontal="center" vertical="top" shrinkToFit="1"/>
      <protection/>
    </xf>
    <xf numFmtId="4" fontId="33" fillId="37" borderId="11" xfId="35" applyNumberFormat="1" applyFont="1" applyFill="1" applyBorder="1" applyAlignment="1">
      <alignment horizontal="right" vertical="top" shrinkToFit="1"/>
      <protection/>
    </xf>
    <xf numFmtId="4" fontId="35" fillId="37" borderId="10" xfId="35" applyNumberFormat="1" applyFont="1" applyFill="1" applyBorder="1" applyAlignment="1">
      <alignment horizontal="right" vertical="top" shrinkToFit="1"/>
      <protection/>
    </xf>
    <xf numFmtId="4" fontId="31" fillId="38" borderId="10" xfId="35" applyNumberFormat="1" applyFont="1" applyFill="1" applyBorder="1" applyAlignment="1">
      <alignment horizontal="right" vertical="center" shrinkToFit="1"/>
      <protection/>
    </xf>
    <xf numFmtId="4" fontId="40" fillId="0" borderId="10" xfId="35" applyNumberFormat="1" applyFont="1" applyFill="1" applyBorder="1" applyAlignment="1">
      <alignment horizontal="right" vertical="center" shrinkToFit="1"/>
      <protection/>
    </xf>
    <xf numFmtId="1" fontId="38" fillId="0" borderId="13" xfId="35" applyNumberFormat="1" applyFont="1" applyFill="1" applyBorder="1" applyAlignment="1">
      <alignment horizontal="center" vertical="top" shrinkToFit="1"/>
      <protection/>
    </xf>
    <xf numFmtId="4" fontId="5" fillId="0" borderId="13" xfId="35" applyNumberFormat="1" applyFont="1" applyFill="1" applyBorder="1" applyAlignment="1">
      <alignment horizontal="right" vertical="top" shrinkToFit="1"/>
      <protection/>
    </xf>
    <xf numFmtId="4" fontId="33" fillId="0" borderId="11" xfId="35" applyNumberFormat="1" applyFont="1" applyFill="1" applyBorder="1" applyAlignment="1">
      <alignment horizontal="right" vertical="center" wrapText="1"/>
      <protection/>
    </xf>
    <xf numFmtId="4" fontId="34" fillId="42" borderId="13" xfId="35" applyNumberFormat="1" applyFont="1" applyFill="1" applyBorder="1" applyAlignment="1">
      <alignment horizontal="right" vertical="top" shrinkToFit="1"/>
      <protection/>
    </xf>
    <xf numFmtId="4" fontId="31" fillId="42" borderId="13" xfId="35" applyNumberFormat="1" applyFont="1" applyFill="1" applyBorder="1" applyAlignment="1">
      <alignment horizontal="right" vertical="top" shrinkToFit="1"/>
      <protection/>
    </xf>
    <xf numFmtId="4" fontId="33" fillId="0" borderId="11" xfId="35" applyNumberFormat="1" applyFont="1" applyFill="1" applyBorder="1" applyAlignment="1">
      <alignment horizontal="right" vertical="center" shrinkToFit="1"/>
      <protection/>
    </xf>
    <xf numFmtId="1" fontId="35" fillId="37" borderId="10" xfId="35" applyNumberFormat="1" applyFont="1" applyFill="1" applyBorder="1" applyAlignment="1">
      <alignment horizontal="right" vertical="top" shrinkToFit="1"/>
      <protection/>
    </xf>
    <xf numFmtId="1" fontId="34" fillId="0" borderId="13" xfId="35" applyNumberFormat="1" applyFont="1" applyFill="1" applyBorder="1" applyAlignment="1">
      <alignment horizontal="center" vertical="center" shrinkToFit="1"/>
      <protection/>
    </xf>
    <xf numFmtId="4" fontId="34" fillId="0" borderId="13" xfId="35" applyNumberFormat="1" applyFont="1" applyFill="1" applyBorder="1" applyAlignment="1">
      <alignment horizontal="right" vertical="top" shrinkToFit="1"/>
      <protection/>
    </xf>
    <xf numFmtId="4" fontId="38" fillId="0" borderId="13" xfId="35" applyNumberFormat="1" applyFont="1" applyFill="1" applyBorder="1" applyAlignment="1">
      <alignment horizontal="right" vertical="top" shrinkToFit="1"/>
      <protection/>
    </xf>
    <xf numFmtId="1" fontId="34" fillId="42" borderId="10" xfId="35" applyNumberFormat="1" applyFont="1" applyFill="1" applyBorder="1" applyAlignment="1">
      <alignment horizontal="right" vertical="top" shrinkToFit="1"/>
      <protection/>
    </xf>
    <xf numFmtId="1" fontId="34" fillId="43" borderId="10" xfId="35" applyNumberFormat="1" applyFont="1" applyFill="1" applyBorder="1" applyAlignment="1">
      <alignment horizontal="right" vertical="top" shrinkToFit="1"/>
      <protection/>
    </xf>
    <xf numFmtId="0" fontId="31" fillId="0" borderId="11" xfId="35" applyFont="1" applyFill="1" applyBorder="1" applyAlignment="1">
      <alignment horizontal="left" vertical="top" wrapText="1" indent="1"/>
      <protection/>
    </xf>
    <xf numFmtId="0" fontId="10" fillId="0" borderId="0" xfId="35" applyFont="1" applyAlignment="1">
      <alignment horizontal="center"/>
      <protection/>
    </xf>
    <xf numFmtId="4" fontId="33" fillId="38" borderId="10" xfId="35" applyNumberFormat="1" applyFont="1" applyFill="1" applyBorder="1" applyAlignment="1">
      <alignment horizontal="right" vertical="center" shrinkToFit="1"/>
      <protection/>
    </xf>
    <xf numFmtId="0" fontId="31" fillId="0" borderId="11" xfId="35" applyFont="1" applyFill="1" applyBorder="1" applyAlignment="1">
      <alignment horizontal="left" vertical="center" wrapText="1"/>
      <protection/>
    </xf>
    <xf numFmtId="1" fontId="38" fillId="37" borderId="10" xfId="35" applyNumberFormat="1" applyFont="1" applyFill="1" applyBorder="1" applyAlignment="1">
      <alignment horizontal="right" vertical="center" shrinkToFit="1"/>
      <protection/>
    </xf>
    <xf numFmtId="4" fontId="33" fillId="0" borderId="10" xfId="35" applyNumberFormat="1" applyFont="1" applyFill="1" applyBorder="1" applyAlignment="1">
      <alignment horizontal="right" vertical="top" shrinkToFit="1"/>
      <protection/>
    </xf>
    <xf numFmtId="1" fontId="34" fillId="37" borderId="10" xfId="35" applyNumberFormat="1" applyFont="1" applyFill="1" applyBorder="1" applyAlignment="1">
      <alignment horizontal="center" vertical="center" shrinkToFit="1"/>
      <protection/>
    </xf>
    <xf numFmtId="0" fontId="31" fillId="37" borderId="11" xfId="35" applyFont="1" applyFill="1" applyBorder="1" applyAlignment="1">
      <alignment horizontal="left" vertical="top" wrapText="1"/>
      <protection/>
    </xf>
    <xf numFmtId="1" fontId="38" fillId="0" borderId="14" xfId="35" applyNumberFormat="1" applyFont="1" applyFill="1" applyBorder="1" applyAlignment="1">
      <alignment horizontal="center" vertical="center" shrinkToFit="1"/>
      <protection/>
    </xf>
    <xf numFmtId="0" fontId="32" fillId="0" borderId="14" xfId="35" applyFont="1" applyFill="1" applyBorder="1" applyAlignment="1">
      <alignment horizontal="left" vertical="top" wrapText="1"/>
      <protection/>
    </xf>
    <xf numFmtId="4" fontId="38" fillId="0" borderId="14" xfId="35" applyNumberFormat="1" applyFont="1" applyFill="1" applyBorder="1" applyAlignment="1">
      <alignment horizontal="right" vertical="top" shrinkToFit="1"/>
      <protection/>
    </xf>
    <xf numFmtId="1" fontId="38" fillId="37" borderId="0" xfId="35" applyNumberFormat="1" applyFont="1" applyFill="1" applyBorder="1" applyAlignment="1">
      <alignment horizontal="right" vertical="top" shrinkToFit="1"/>
      <protection/>
    </xf>
    <xf numFmtId="0" fontId="8" fillId="0" borderId="0" xfId="35" applyFont="1" applyFill="1" applyBorder="1" applyAlignment="1">
      <alignment horizontal="left" vertical="top" wrapText="1"/>
      <protection/>
    </xf>
    <xf numFmtId="4" fontId="8" fillId="0" borderId="0" xfId="35" applyNumberFormat="1" applyFont="1" applyFill="1" applyBorder="1" applyAlignment="1">
      <alignment horizontal="left" vertical="top" wrapText="1"/>
      <protection/>
    </xf>
    <xf numFmtId="4" fontId="8" fillId="0" borderId="0" xfId="35" applyNumberFormat="1" applyFont="1" applyFill="1" applyBorder="1" applyAlignment="1">
      <alignment vertical="top"/>
      <protection/>
    </xf>
    <xf numFmtId="0" fontId="8" fillId="0" borderId="0" xfId="35" applyFont="1" applyFill="1" applyBorder="1" applyAlignment="1">
      <alignment vertical="top"/>
      <protection/>
    </xf>
    <xf numFmtId="0" fontId="8" fillId="0" borderId="0" xfId="35" applyFont="1" applyFill="1" applyBorder="1" applyAlignment="1">
      <alignment horizontal="right" vertical="top"/>
      <protection/>
    </xf>
    <xf numFmtId="4" fontId="8" fillId="0" borderId="0" xfId="35" applyNumberFormat="1" applyFont="1" applyFill="1" applyBorder="1" applyAlignment="1">
      <alignment horizontal="right" vertical="top"/>
      <protection/>
    </xf>
    <xf numFmtId="0" fontId="8" fillId="0" borderId="0" xfId="35" applyFont="1" applyFill="1" applyBorder="1" applyAlignment="1">
      <alignment horizontal="center" vertical="top"/>
      <protection/>
    </xf>
    <xf numFmtId="4" fontId="8" fillId="0" borderId="0" xfId="35" applyNumberFormat="1" applyFont="1" applyFill="1" applyBorder="1" applyAlignment="1">
      <alignment horizontal="center" vertical="top"/>
      <protection/>
    </xf>
    <xf numFmtId="0" fontId="1" fillId="0" borderId="0" xfId="35" applyAlignment="1">
      <alignment horizontal="right"/>
      <protection/>
    </xf>
    <xf numFmtId="0" fontId="10" fillId="0" borderId="0" xfId="35" applyFont="1" applyFill="1" applyBorder="1" applyAlignment="1">
      <alignment horizontal="right" vertical="top"/>
      <protection/>
    </xf>
    <xf numFmtId="0" fontId="1" fillId="0" borderId="0" xfId="35" applyFill="1" applyBorder="1" applyAlignment="1">
      <alignment horizontal="right" vertical="top"/>
      <protection/>
    </xf>
    <xf numFmtId="4" fontId="80" fillId="0" borderId="10" xfId="35" applyNumberFormat="1" applyFont="1" applyFill="1" applyBorder="1" applyAlignment="1">
      <alignment horizontal="right" vertical="top" shrinkToFit="1"/>
      <protection/>
    </xf>
    <xf numFmtId="0" fontId="1" fillId="45" borderId="0" xfId="35" applyFill="1">
      <alignment/>
      <protection/>
    </xf>
    <xf numFmtId="4" fontId="81" fillId="0" borderId="10" xfId="35" applyNumberFormat="1" applyFont="1" applyFill="1" applyBorder="1" applyAlignment="1">
      <alignment horizontal="right" vertical="top" shrinkToFit="1"/>
      <protection/>
    </xf>
    <xf numFmtId="4" fontId="81" fillId="0" borderId="10" xfId="35" applyNumberFormat="1" applyFont="1" applyFill="1" applyBorder="1" applyAlignment="1">
      <alignment horizontal="right" vertical="top" shrinkToFit="1"/>
      <protection/>
    </xf>
    <xf numFmtId="4" fontId="82" fillId="42" borderId="10" xfId="35" applyNumberFormat="1" applyFont="1" applyFill="1" applyBorder="1" applyAlignment="1">
      <alignment horizontal="right" vertical="center" shrinkToFit="1"/>
      <protection/>
    </xf>
    <xf numFmtId="0" fontId="1" fillId="46" borderId="0" xfId="35" applyFont="1" applyFill="1">
      <alignment/>
      <protection/>
    </xf>
    <xf numFmtId="4" fontId="82" fillId="42" borderId="10" xfId="35" applyNumberFormat="1" applyFont="1" applyFill="1" applyBorder="1" applyAlignment="1">
      <alignment horizontal="right" vertical="top" shrinkToFit="1"/>
      <protection/>
    </xf>
    <xf numFmtId="4" fontId="83" fillId="42" borderId="10" xfId="35" applyNumberFormat="1" applyFont="1" applyFill="1" applyBorder="1" applyAlignment="1">
      <alignment horizontal="right" vertical="top" shrinkToFit="1"/>
      <protection/>
    </xf>
    <xf numFmtId="0" fontId="84" fillId="46" borderId="0" xfId="35" applyFont="1" applyFill="1">
      <alignment/>
      <protection/>
    </xf>
    <xf numFmtId="0" fontId="41" fillId="46" borderId="0" xfId="35" applyFont="1" applyFill="1">
      <alignment/>
      <protection/>
    </xf>
    <xf numFmtId="4" fontId="82" fillId="42" borderId="10" xfId="35" applyNumberFormat="1" applyFont="1" applyFill="1" applyBorder="1" applyAlignment="1">
      <alignment horizontal="right" vertical="center" shrinkToFit="1"/>
      <protection/>
    </xf>
    <xf numFmtId="4" fontId="9" fillId="0" borderId="10" xfId="35" applyNumberFormat="1" applyFont="1" applyFill="1" applyBorder="1" applyAlignment="1">
      <alignment horizontal="right" vertical="center" shrinkToFit="1"/>
      <protection/>
    </xf>
    <xf numFmtId="4" fontId="33" fillId="37" borderId="0" xfId="35" applyNumberFormat="1" applyFont="1" applyFill="1" applyBorder="1" applyAlignment="1">
      <alignment horizontal="right" vertical="top" shrinkToFit="1"/>
      <protection/>
    </xf>
    <xf numFmtId="4" fontId="1" fillId="0" borderId="0" xfId="35" applyNumberFormat="1" applyFont="1" applyFill="1" applyBorder="1" applyAlignment="1">
      <alignment horizontal="left" vertical="top"/>
      <protection/>
    </xf>
    <xf numFmtId="4" fontId="23" fillId="0" borderId="10" xfId="35" applyNumberFormat="1" applyFont="1" applyFill="1" applyBorder="1" applyAlignment="1">
      <alignment horizontal="center" vertical="top" wrapText="1"/>
      <protection/>
    </xf>
    <xf numFmtId="4" fontId="10" fillId="0" borderId="10" xfId="35" applyNumberFormat="1" applyFont="1" applyFill="1" applyBorder="1" applyAlignment="1">
      <alignment horizontal="center" vertical="top" shrinkToFit="1"/>
      <protection/>
    </xf>
    <xf numFmtId="4" fontId="10" fillId="38" borderId="10" xfId="35" applyNumberFormat="1" applyFont="1" applyFill="1" applyBorder="1" applyAlignment="1">
      <alignment horizontal="right" vertical="top" shrinkToFit="1"/>
      <protection/>
    </xf>
    <xf numFmtId="4" fontId="10" fillId="0" borderId="10" xfId="35" applyNumberFormat="1" applyFont="1" applyFill="1" applyBorder="1" applyAlignment="1">
      <alignment horizontal="right" vertical="top" shrinkToFit="1"/>
      <protection/>
    </xf>
    <xf numFmtId="4" fontId="1" fillId="0" borderId="10" xfId="35" applyNumberFormat="1" applyFont="1" applyFill="1" applyBorder="1" applyAlignment="1">
      <alignment horizontal="right" vertical="top" shrinkToFit="1"/>
      <protection/>
    </xf>
    <xf numFmtId="4" fontId="10" fillId="37" borderId="10" xfId="35" applyNumberFormat="1" applyFont="1" applyFill="1" applyBorder="1" applyAlignment="1">
      <alignment horizontal="right" vertical="top" shrinkToFit="1"/>
      <protection/>
    </xf>
    <xf numFmtId="4" fontId="1" fillId="37" borderId="10" xfId="35" applyNumberFormat="1" applyFont="1" applyFill="1" applyBorder="1" applyAlignment="1">
      <alignment horizontal="right" vertical="top" shrinkToFit="1"/>
      <protection/>
    </xf>
    <xf numFmtId="4" fontId="1" fillId="0" borderId="0" xfId="35" applyNumberFormat="1" applyFont="1" applyFill="1" applyBorder="1" applyAlignment="1">
      <alignment horizontal="right" vertical="top" shrinkToFit="1"/>
      <protection/>
    </xf>
    <xf numFmtId="0" fontId="23" fillId="0" borderId="0" xfId="35" applyFont="1">
      <alignment/>
      <protection/>
    </xf>
    <xf numFmtId="0" fontId="1" fillId="0" borderId="0" xfId="35" applyFont="1">
      <alignment/>
      <protection/>
    </xf>
    <xf numFmtId="0" fontId="14" fillId="0" borderId="0" xfId="35" applyFont="1" applyFill="1" applyBorder="1" applyAlignment="1">
      <alignment horizontal="left" vertical="top" wrapText="1"/>
      <protection/>
    </xf>
    <xf numFmtId="4" fontId="14" fillId="0" borderId="0" xfId="35" applyNumberFormat="1" applyFont="1" applyFill="1" applyBorder="1" applyAlignment="1">
      <alignment horizontal="left" vertical="top" wrapText="1"/>
      <protection/>
    </xf>
    <xf numFmtId="4" fontId="0" fillId="0" borderId="0" xfId="0" applyNumberFormat="1" applyFont="1" applyAlignment="1">
      <alignment horizontal="left" vertical="top"/>
    </xf>
    <xf numFmtId="4" fontId="14" fillId="0" borderId="0" xfId="35" applyNumberFormat="1" applyFont="1" applyFill="1" applyBorder="1" applyAlignment="1">
      <alignment vertical="top"/>
      <protection/>
    </xf>
    <xf numFmtId="0" fontId="14" fillId="0" borderId="0" xfId="35" applyFont="1" applyFill="1" applyBorder="1" applyAlignment="1">
      <alignment vertical="top"/>
      <protection/>
    </xf>
    <xf numFmtId="4" fontId="1" fillId="47" borderId="0" xfId="35" applyNumberFormat="1" applyFont="1" applyFill="1" applyBorder="1" applyAlignment="1">
      <alignment vertical="center"/>
      <protection/>
    </xf>
    <xf numFmtId="0" fontId="10" fillId="48" borderId="0" xfId="35" applyFont="1" applyFill="1" applyBorder="1" applyAlignment="1">
      <alignment horizontal="left" vertical="top"/>
      <protection/>
    </xf>
    <xf numFmtId="4" fontId="10" fillId="47" borderId="0" xfId="35" applyNumberFormat="1" applyFont="1" applyFill="1" applyBorder="1" applyAlignment="1">
      <alignment vertical="center"/>
      <protection/>
    </xf>
    <xf numFmtId="0" fontId="1" fillId="48" borderId="0" xfId="35" applyFont="1" applyFill="1" applyBorder="1" applyAlignment="1">
      <alignment horizontal="left" vertical="top"/>
      <protection/>
    </xf>
    <xf numFmtId="4" fontId="1" fillId="47" borderId="0" xfId="35" applyNumberFormat="1" applyFill="1" applyBorder="1" applyAlignment="1">
      <alignment vertical="center"/>
      <protection/>
    </xf>
    <xf numFmtId="4" fontId="1" fillId="47" borderId="0" xfId="35" applyNumberFormat="1" applyFill="1" applyBorder="1" applyAlignment="1">
      <alignment horizontal="right" vertical="top"/>
      <protection/>
    </xf>
    <xf numFmtId="4" fontId="10" fillId="47" borderId="0" xfId="35" applyNumberFormat="1" applyFont="1" applyFill="1" applyBorder="1" applyAlignment="1">
      <alignment horizontal="right" vertical="top"/>
      <protection/>
    </xf>
    <xf numFmtId="4" fontId="1" fillId="47" borderId="0" xfId="35" applyNumberFormat="1" applyFont="1" applyFill="1" applyBorder="1" applyAlignment="1">
      <alignment horizontal="right" vertical="top"/>
      <protection/>
    </xf>
    <xf numFmtId="0" fontId="1" fillId="45" borderId="0" xfId="35" applyFill="1" applyBorder="1" applyAlignment="1">
      <alignment horizontal="left" vertical="top"/>
      <protection/>
    </xf>
    <xf numFmtId="0" fontId="85" fillId="45" borderId="0" xfId="35" applyFont="1" applyFill="1" applyBorder="1" applyAlignment="1">
      <alignment horizontal="left" vertical="top"/>
      <protection/>
    </xf>
    <xf numFmtId="4" fontId="10" fillId="47" borderId="0" xfId="35" applyNumberFormat="1" applyFont="1" applyFill="1" applyBorder="1" applyAlignment="1">
      <alignment horizontal="right" vertical="center"/>
      <protection/>
    </xf>
    <xf numFmtId="0" fontId="1" fillId="0" borderId="0" xfId="35" applyAlignment="1">
      <alignment horizontal="center"/>
      <protection/>
    </xf>
    <xf numFmtId="0" fontId="11" fillId="37" borderId="10" xfId="35" applyFont="1" applyFill="1" applyBorder="1" applyAlignment="1">
      <alignment horizontal="left" vertical="top" wrapText="1"/>
      <protection/>
    </xf>
    <xf numFmtId="0" fontId="1" fillId="37" borderId="14" xfId="35" applyFill="1" applyBorder="1" applyAlignment="1">
      <alignment horizontal="left" vertical="center" wrapText="1"/>
      <protection/>
    </xf>
    <xf numFmtId="0" fontId="1" fillId="0" borderId="0" xfId="35" applyFont="1" applyFill="1" applyBorder="1" applyAlignment="1">
      <alignment horizontal="left" vertical="top" indent="6"/>
      <protection/>
    </xf>
    <xf numFmtId="0" fontId="1" fillId="0" borderId="0" xfId="35" applyFill="1" applyBorder="1" applyAlignment="1">
      <alignment horizontal="left" vertical="top"/>
      <protection/>
    </xf>
    <xf numFmtId="0" fontId="12" fillId="0" borderId="10" xfId="35" applyFont="1" applyFill="1" applyBorder="1" applyAlignment="1">
      <alignment horizontal="left" vertical="top" wrapText="1"/>
      <protection/>
    </xf>
    <xf numFmtId="0" fontId="11" fillId="33" borderId="10" xfId="35" applyFont="1" applyFill="1" applyBorder="1" applyAlignment="1">
      <alignment horizontal="left" vertical="top" wrapText="1"/>
      <protection/>
    </xf>
    <xf numFmtId="0" fontId="1" fillId="0" borderId="10" xfId="35" applyFill="1" applyBorder="1" applyAlignment="1">
      <alignment horizontal="left" wrapText="1"/>
      <protection/>
    </xf>
    <xf numFmtId="0" fontId="11" fillId="0" borderId="10" xfId="35" applyFont="1" applyFill="1" applyBorder="1" applyAlignment="1">
      <alignment horizontal="left" vertical="top" wrapText="1"/>
      <protection/>
    </xf>
    <xf numFmtId="0" fontId="2" fillId="0" borderId="0" xfId="35" applyFont="1" applyFill="1" applyBorder="1" applyAlignment="1">
      <alignment horizontal="center" vertical="top"/>
      <protection/>
    </xf>
    <xf numFmtId="0" fontId="2" fillId="0" borderId="0" xfId="35" applyFont="1" applyFill="1" applyBorder="1" applyAlignment="1">
      <alignment horizontal="left" vertical="top"/>
      <protection/>
    </xf>
    <xf numFmtId="0" fontId="4" fillId="0" borderId="0" xfId="35" applyFont="1" applyFill="1" applyBorder="1" applyAlignment="1">
      <alignment horizontal="left" vertical="top"/>
      <protection/>
    </xf>
    <xf numFmtId="0" fontId="23" fillId="0" borderId="0" xfId="35" applyFont="1" applyFill="1" applyBorder="1" applyAlignment="1">
      <alignment horizontal="center" vertical="center"/>
      <protection/>
    </xf>
    <xf numFmtId="0" fontId="5" fillId="0" borderId="0" xfId="35" applyFont="1" applyFill="1" applyBorder="1" applyAlignment="1">
      <alignment horizontal="left" vertical="top"/>
      <protection/>
    </xf>
    <xf numFmtId="0" fontId="2" fillId="0" borderId="15" xfId="35" applyFont="1" applyFill="1" applyBorder="1" applyAlignment="1">
      <alignment horizontal="left" vertical="top"/>
      <protection/>
    </xf>
    <xf numFmtId="0" fontId="1" fillId="0" borderId="10" xfId="35" applyFill="1" applyBorder="1" applyAlignment="1">
      <alignment horizontal="left" vertical="center" wrapText="1"/>
      <protection/>
    </xf>
    <xf numFmtId="0" fontId="12" fillId="0" borderId="11" xfId="35" applyFont="1" applyFill="1" applyBorder="1" applyAlignment="1">
      <alignment horizontal="left" vertical="top" wrapText="1"/>
      <protection/>
    </xf>
    <xf numFmtId="0" fontId="11" fillId="0" borderId="11" xfId="35" applyFont="1" applyFill="1" applyBorder="1" applyAlignment="1">
      <alignment horizontal="left" vertical="top" wrapText="1"/>
      <protection/>
    </xf>
    <xf numFmtId="0" fontId="1" fillId="0" borderId="0" xfId="35" applyFont="1" applyBorder="1" applyAlignment="1">
      <alignment horizontal="justify" wrapText="1"/>
      <protection/>
    </xf>
    <xf numFmtId="0" fontId="11" fillId="0" borderId="11" xfId="35" applyFont="1" applyFill="1" applyBorder="1" applyAlignment="1">
      <alignment horizontal="center" vertical="center" wrapText="1"/>
      <protection/>
    </xf>
    <xf numFmtId="0" fontId="11" fillId="38" borderId="11" xfId="35" applyFont="1" applyFill="1" applyBorder="1" applyAlignment="1">
      <alignment horizontal="left" vertical="top" wrapText="1"/>
      <protection/>
    </xf>
    <xf numFmtId="0" fontId="10" fillId="37" borderId="11" xfId="35" applyFont="1" applyFill="1" applyBorder="1" applyAlignment="1">
      <alignment horizontal="left" vertical="top" wrapText="1"/>
      <protection/>
    </xf>
    <xf numFmtId="0" fontId="1" fillId="37" borderId="11" xfId="35" applyFont="1" applyFill="1" applyBorder="1" applyAlignment="1">
      <alignment horizontal="left" vertical="top" wrapText="1"/>
      <protection/>
    </xf>
    <xf numFmtId="0" fontId="10" fillId="0" borderId="11" xfId="35" applyFont="1" applyFill="1" applyBorder="1" applyAlignment="1">
      <alignment horizontal="left" vertical="top" wrapText="1"/>
      <protection/>
    </xf>
    <xf numFmtId="0" fontId="19" fillId="0" borderId="11" xfId="35" applyFont="1" applyFill="1" applyBorder="1" applyAlignment="1">
      <alignment horizontal="left" vertical="top" wrapText="1"/>
      <protection/>
    </xf>
    <xf numFmtId="0" fontId="18" fillId="0" borderId="11" xfId="35" applyFont="1" applyFill="1" applyBorder="1" applyAlignment="1">
      <alignment horizontal="left" vertical="top" wrapText="1"/>
      <protection/>
    </xf>
    <xf numFmtId="0" fontId="22" fillId="0" borderId="11" xfId="35" applyFont="1" applyFill="1" applyBorder="1" applyAlignment="1">
      <alignment horizontal="left" vertical="top" wrapText="1"/>
      <protection/>
    </xf>
    <xf numFmtId="0" fontId="1" fillId="0" borderId="11" xfId="35" applyFill="1" applyBorder="1" applyAlignment="1">
      <alignment horizontal="center" vertical="center" wrapText="1"/>
      <protection/>
    </xf>
    <xf numFmtId="0" fontId="12" fillId="0" borderId="11" xfId="35" applyFont="1" applyFill="1" applyBorder="1" applyAlignment="1">
      <alignment horizontal="left" vertical="top" wrapText="1"/>
      <protection/>
    </xf>
    <xf numFmtId="0" fontId="1" fillId="0" borderId="0" xfId="35" applyBorder="1" applyAlignment="1">
      <alignment horizontal="right"/>
      <protection/>
    </xf>
    <xf numFmtId="4" fontId="10" fillId="0" borderId="0" xfId="35" applyNumberFormat="1" applyFont="1" applyBorder="1" applyAlignment="1">
      <alignment horizontal="right"/>
      <protection/>
    </xf>
    <xf numFmtId="0" fontId="23" fillId="0" borderId="0" xfId="35" applyNumberFormat="1" applyFont="1" applyFill="1" applyBorder="1" applyAlignment="1">
      <alignment horizontal="left" vertical="top" wrapText="1"/>
      <protection/>
    </xf>
    <xf numFmtId="0" fontId="23" fillId="0" borderId="0" xfId="35" applyFont="1" applyFill="1" applyBorder="1" applyAlignment="1">
      <alignment horizontal="left" vertical="top"/>
      <protection/>
    </xf>
    <xf numFmtId="0" fontId="1" fillId="0" borderId="15" xfId="35" applyFill="1" applyBorder="1" applyAlignment="1">
      <alignment horizontal="center" vertical="center" wrapText="1"/>
      <protection/>
    </xf>
    <xf numFmtId="0" fontId="18" fillId="0" borderId="11" xfId="35" applyFont="1" applyFill="1" applyBorder="1" applyAlignment="1">
      <alignment horizontal="center" vertical="center" wrapText="1"/>
      <protection/>
    </xf>
    <xf numFmtId="0" fontId="10" fillId="0" borderId="11" xfId="35" applyFont="1" applyFill="1" applyBorder="1" applyAlignment="1">
      <alignment horizontal="center" vertical="center" wrapText="1"/>
      <protection/>
    </xf>
    <xf numFmtId="0" fontId="21" fillId="0" borderId="11" xfId="35" applyFont="1" applyFill="1" applyBorder="1" applyAlignment="1">
      <alignment horizontal="center" vertical="center" wrapText="1"/>
      <protection/>
    </xf>
    <xf numFmtId="0" fontId="37" fillId="44" borderId="15" xfId="35" applyFont="1" applyFill="1" applyBorder="1" applyAlignment="1">
      <alignment horizontal="left" vertical="top" wrapText="1"/>
      <protection/>
    </xf>
    <xf numFmtId="0" fontId="1" fillId="0" borderId="0" xfId="35" applyAlignment="1">
      <alignment horizontal="left"/>
      <protection/>
    </xf>
    <xf numFmtId="0" fontId="14" fillId="37" borderId="0" xfId="0" applyFont="1" applyFill="1" applyBorder="1" applyAlignment="1">
      <alignment horizontal="left" vertical="top"/>
    </xf>
    <xf numFmtId="0" fontId="10" fillId="48" borderId="0" xfId="35" applyFont="1" applyFill="1" applyBorder="1" applyAlignment="1">
      <alignment horizontal="left" vertical="top"/>
      <protection/>
    </xf>
    <xf numFmtId="0" fontId="10" fillId="48" borderId="0" xfId="35" applyFont="1" applyFill="1" applyBorder="1" applyAlignment="1">
      <alignment horizontal="right" vertical="top"/>
      <protection/>
    </xf>
    <xf numFmtId="0" fontId="8" fillId="0" borderId="0" xfId="35" applyFont="1" applyFill="1" applyBorder="1" applyAlignment="1">
      <alignment horizontal="left" vertical="top" wrapText="1"/>
      <protection/>
    </xf>
    <xf numFmtId="0" fontId="1" fillId="48" borderId="0" xfId="35" applyFont="1" applyFill="1" applyBorder="1" applyAlignment="1">
      <alignment horizontal="left" vertical="top"/>
      <protection/>
    </xf>
    <xf numFmtId="0" fontId="37" fillId="44" borderId="12" xfId="35" applyFont="1" applyFill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center" vertical="top"/>
    </xf>
    <xf numFmtId="0" fontId="8" fillId="0" borderId="0" xfId="35" applyFont="1" applyFill="1" applyBorder="1" applyAlignment="1">
      <alignment horizontal="center" vertical="top"/>
      <protection/>
    </xf>
    <xf numFmtId="1" fontId="10" fillId="0" borderId="0" xfId="35" applyNumberFormat="1" applyFont="1" applyFill="1" applyBorder="1" applyAlignment="1">
      <alignment horizontal="center" vertical="top" shrinkToFit="1"/>
      <protection/>
    </xf>
    <xf numFmtId="0" fontId="14" fillId="0" borderId="0" xfId="35" applyFont="1" applyBorder="1" applyAlignment="1">
      <alignment horizontal="left" vertical="top"/>
      <protection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7" fillId="43" borderId="11" xfId="35" applyFont="1" applyFill="1" applyBorder="1" applyAlignment="1">
      <alignment horizontal="left" vertical="top" wrapText="1"/>
      <protection/>
    </xf>
    <xf numFmtId="0" fontId="33" fillId="0" borderId="16" xfId="35" applyFont="1" applyFill="1" applyBorder="1" applyAlignment="1">
      <alignment horizontal="left" vertical="top"/>
      <protection/>
    </xf>
    <xf numFmtId="0" fontId="36" fillId="38" borderId="11" xfId="35" applyFont="1" applyFill="1" applyBorder="1" applyAlignment="1">
      <alignment horizontal="left" vertical="center" wrapText="1"/>
      <protection/>
    </xf>
    <xf numFmtId="0" fontId="31" fillId="42" borderId="11" xfId="35" applyFont="1" applyFill="1" applyBorder="1" applyAlignment="1">
      <alignment horizontal="left" vertical="center" wrapText="1"/>
      <protection/>
    </xf>
    <xf numFmtId="0" fontId="31" fillId="42" borderId="11" xfId="35" applyFont="1" applyFill="1" applyBorder="1" applyAlignment="1">
      <alignment horizontal="left" vertical="center" wrapText="1"/>
      <protection/>
    </xf>
    <xf numFmtId="0" fontId="31" fillId="42" borderId="11" xfId="35" applyFont="1" applyFill="1" applyBorder="1" applyAlignment="1">
      <alignment horizontal="left" vertical="top" wrapText="1"/>
      <protection/>
    </xf>
    <xf numFmtId="0" fontId="31" fillId="0" borderId="11" xfId="35" applyFont="1" applyFill="1" applyBorder="1" applyAlignment="1">
      <alignment horizontal="left" vertical="top" wrapText="1"/>
      <protection/>
    </xf>
    <xf numFmtId="0" fontId="36" fillId="38" borderId="11" xfId="35" applyFont="1" applyFill="1" applyBorder="1" applyAlignment="1">
      <alignment horizontal="left" vertical="center" wrapText="1"/>
      <protection/>
    </xf>
    <xf numFmtId="0" fontId="31" fillId="44" borderId="16" xfId="35" applyFont="1" applyFill="1" applyBorder="1" applyAlignment="1">
      <alignment horizontal="left" vertical="top" wrapText="1"/>
      <protection/>
    </xf>
    <xf numFmtId="1" fontId="33" fillId="0" borderId="11" xfId="35" applyNumberFormat="1" applyFont="1" applyFill="1" applyBorder="1" applyAlignment="1">
      <alignment horizontal="left" vertical="top" shrinkToFit="1"/>
      <protection/>
    </xf>
    <xf numFmtId="0" fontId="24" fillId="0" borderId="11" xfId="35" applyFont="1" applyFill="1" applyBorder="1" applyAlignment="1">
      <alignment horizontal="left" vertical="top" wrapText="1"/>
      <protection/>
    </xf>
    <xf numFmtId="0" fontId="37" fillId="44" borderId="16" xfId="35" applyFont="1" applyFill="1" applyBorder="1" applyAlignment="1">
      <alignment horizontal="left" vertical="top" wrapText="1"/>
      <protection/>
    </xf>
    <xf numFmtId="0" fontId="31" fillId="42" borderId="10" xfId="35" applyFont="1" applyFill="1" applyBorder="1" applyAlignment="1">
      <alignment horizontal="left" vertical="center" wrapText="1"/>
      <protection/>
    </xf>
    <xf numFmtId="0" fontId="37" fillId="43" borderId="10" xfId="35" applyFont="1" applyFill="1" applyBorder="1" applyAlignment="1">
      <alignment horizontal="left" vertical="top" wrapText="1"/>
      <protection/>
    </xf>
    <xf numFmtId="0" fontId="37" fillId="43" borderId="14" xfId="35" applyFont="1" applyFill="1" applyBorder="1" applyAlignment="1">
      <alignment horizontal="left" vertical="top" wrapText="1"/>
      <protection/>
    </xf>
    <xf numFmtId="1" fontId="33" fillId="0" borderId="10" xfId="35" applyNumberFormat="1" applyFont="1" applyFill="1" applyBorder="1" applyAlignment="1">
      <alignment horizontal="left" vertical="top" shrinkToFit="1"/>
      <protection/>
    </xf>
    <xf numFmtId="0" fontId="31" fillId="49" borderId="11" xfId="35" applyFont="1" applyFill="1" applyBorder="1" applyAlignment="1">
      <alignment horizontal="left" vertical="center" wrapText="1"/>
      <protection/>
    </xf>
    <xf numFmtId="1" fontId="33" fillId="0" borderId="10" xfId="35" applyNumberFormat="1" applyFont="1" applyFill="1" applyBorder="1" applyAlignment="1">
      <alignment horizontal="left" vertical="center" shrinkToFit="1"/>
      <protection/>
    </xf>
    <xf numFmtId="0" fontId="37" fillId="44" borderId="17" xfId="35" applyFont="1" applyFill="1" applyBorder="1" applyAlignment="1">
      <alignment horizontal="left" vertical="top" wrapText="1"/>
      <protection/>
    </xf>
    <xf numFmtId="0" fontId="39" fillId="44" borderId="17" xfId="35" applyFont="1" applyFill="1" applyBorder="1" applyAlignment="1">
      <alignment horizontal="left" vertical="top" wrapText="1"/>
      <protection/>
    </xf>
    <xf numFmtId="0" fontId="44" fillId="43" borderId="14" xfId="35" applyFont="1" applyFill="1" applyBorder="1" applyAlignment="1">
      <alignment horizontal="left" vertical="top" wrapText="1"/>
      <protection/>
    </xf>
    <xf numFmtId="0" fontId="37" fillId="44" borderId="15" xfId="35" applyFont="1" applyFill="1" applyBorder="1" applyAlignment="1">
      <alignment horizontal="left" vertical="center" wrapText="1"/>
      <protection/>
    </xf>
    <xf numFmtId="0" fontId="31" fillId="44" borderId="16" xfId="35" applyFont="1" applyFill="1" applyBorder="1" applyAlignment="1">
      <alignment horizontal="left" vertical="center" wrapText="1"/>
      <protection/>
    </xf>
    <xf numFmtId="0" fontId="1" fillId="0" borderId="0" xfId="35" applyFont="1" applyFill="1" applyBorder="1" applyAlignment="1">
      <alignment horizontal="center" vertical="top"/>
      <protection/>
    </xf>
    <xf numFmtId="0" fontId="1" fillId="0" borderId="0" xfId="35" applyFont="1" applyFill="1" applyBorder="1" applyAlignment="1">
      <alignment horizontal="left" vertical="top"/>
      <protection/>
    </xf>
    <xf numFmtId="0" fontId="10" fillId="0" borderId="0" xfId="35" applyFont="1" applyFill="1" applyBorder="1" applyAlignment="1">
      <alignment horizontal="center" vertical="top"/>
      <protection/>
    </xf>
    <xf numFmtId="0" fontId="42" fillId="44" borderId="16" xfId="35" applyFont="1" applyFill="1" applyBorder="1" applyAlignment="1">
      <alignment horizontal="left" vertical="top" wrapText="1"/>
      <protection/>
    </xf>
    <xf numFmtId="0" fontId="37" fillId="43" borderId="12" xfId="35" applyFont="1" applyFill="1" applyBorder="1" applyAlignment="1">
      <alignment horizontal="left" vertical="top" wrapText="1"/>
      <protection/>
    </xf>
    <xf numFmtId="0" fontId="1" fillId="44" borderId="15" xfId="35" applyFont="1" applyFill="1" applyBorder="1" applyAlignment="1">
      <alignment horizontal="left" vertical="top" wrapText="1"/>
      <protection/>
    </xf>
    <xf numFmtId="0" fontId="39" fillId="44" borderId="15" xfId="35" applyFont="1" applyFill="1" applyBorder="1" applyAlignment="1">
      <alignment horizontal="left" vertical="top" wrapText="1"/>
      <protection/>
    </xf>
    <xf numFmtId="0" fontId="24" fillId="37" borderId="11" xfId="35" applyFont="1" applyFill="1" applyBorder="1" applyAlignment="1">
      <alignment horizontal="left" vertical="top" wrapText="1"/>
      <protection/>
    </xf>
    <xf numFmtId="0" fontId="37" fillId="50" borderId="14" xfId="35" applyFont="1" applyFill="1" applyBorder="1" applyAlignment="1">
      <alignment horizontal="left" vertical="top" wrapText="1"/>
      <protection/>
    </xf>
    <xf numFmtId="0" fontId="31" fillId="41" borderId="11" xfId="35" applyFont="1" applyFill="1" applyBorder="1" applyAlignment="1">
      <alignment horizontal="left" vertical="center" wrapText="1"/>
      <protection/>
    </xf>
    <xf numFmtId="0" fontId="24" fillId="37" borderId="11" xfId="35" applyFont="1" applyFill="1" applyBorder="1" applyAlignment="1">
      <alignment horizontal="left" vertical="center" wrapText="1"/>
      <protection/>
    </xf>
    <xf numFmtId="0" fontId="31" fillId="40" borderId="11" xfId="35" applyFont="1" applyFill="1" applyBorder="1" applyAlignment="1">
      <alignment horizontal="left" vertical="center" wrapText="1"/>
      <protection/>
    </xf>
    <xf numFmtId="0" fontId="36" fillId="38" borderId="11" xfId="35" applyFont="1" applyFill="1" applyBorder="1" applyAlignment="1">
      <alignment horizontal="left" vertical="top" wrapText="1"/>
      <protection/>
    </xf>
    <xf numFmtId="0" fontId="25" fillId="0" borderId="0" xfId="35" applyFont="1" applyFill="1" applyBorder="1" applyAlignment="1">
      <alignment horizontal="left" vertical="center"/>
      <protection/>
    </xf>
    <xf numFmtId="0" fontId="24" fillId="0" borderId="0" xfId="35" applyFont="1" applyFill="1" applyBorder="1" applyAlignment="1">
      <alignment horizontal="center" vertical="center"/>
      <protection/>
    </xf>
    <xf numFmtId="0" fontId="8" fillId="0" borderId="15" xfId="35" applyFont="1" applyFill="1" applyBorder="1" applyAlignment="1">
      <alignment horizontal="left" vertical="top" wrapText="1"/>
      <protection/>
    </xf>
    <xf numFmtId="4" fontId="14" fillId="0" borderId="0" xfId="0" applyNumberFormat="1" applyFont="1" applyAlignment="1">
      <alignment horizontal="center" vertical="top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BFBFBF"/>
      <rgbColor rgb="00FAC090"/>
      <rgbColor rgb="003366FF"/>
      <rgbColor rgb="0033CCCC"/>
      <rgbColor rgb="0092D050"/>
      <rgbColor rgb="00FFCC00"/>
      <rgbColor rgb="00FF9900"/>
      <rgbColor rgb="00FF3265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="130" zoomScaleNormal="130" zoomScalePageLayoutView="0" workbookViewId="0" topLeftCell="A1">
      <selection activeCell="A3" sqref="A3:F3"/>
    </sheetView>
  </sheetViews>
  <sheetFormatPr defaultColWidth="7.8515625" defaultRowHeight="12.75"/>
  <cols>
    <col min="1" max="1" width="6.140625" style="1" customWidth="1"/>
    <col min="2" max="2" width="8.8515625" style="1" customWidth="1"/>
    <col min="3" max="3" width="29.421875" style="1" customWidth="1"/>
    <col min="4" max="4" width="8.8515625" style="1" customWidth="1"/>
    <col min="5" max="5" width="12.57421875" style="1" customWidth="1"/>
    <col min="6" max="6" width="12.57421875" style="2" customWidth="1"/>
    <col min="7" max="7" width="7.28125" style="3" customWidth="1"/>
    <col min="8" max="16384" width="7.8515625" style="1" customWidth="1"/>
  </cols>
  <sheetData>
    <row r="1" spans="1:11" ht="15.75" customHeight="1">
      <c r="A1" s="271" t="s">
        <v>300</v>
      </c>
      <c r="B1" s="271"/>
      <c r="C1" s="271"/>
      <c r="D1" s="271"/>
      <c r="E1" s="271"/>
      <c r="F1" s="271"/>
      <c r="G1" s="271"/>
      <c r="H1" s="271"/>
      <c r="I1" s="271"/>
      <c r="J1" s="271"/>
      <c r="K1" s="4"/>
    </row>
    <row r="2" spans="1:10" s="5" customFormat="1" ht="12.75" customHeight="1">
      <c r="A2" s="272" t="s">
        <v>288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6" ht="19.5" customHeight="1">
      <c r="A3" s="273"/>
      <c r="B3" s="273"/>
      <c r="C3" s="273"/>
      <c r="D3" s="273"/>
      <c r="E3" s="273"/>
      <c r="F3" s="273"/>
    </row>
    <row r="4" spans="1:7" ht="19.5" customHeight="1">
      <c r="A4" s="274" t="s">
        <v>289</v>
      </c>
      <c r="B4" s="274"/>
      <c r="C4" s="274"/>
      <c r="D4" s="274"/>
      <c r="E4" s="274"/>
      <c r="F4" s="274"/>
      <c r="G4" s="274"/>
    </row>
    <row r="5" spans="1:10" ht="15" customHeight="1">
      <c r="A5" s="275" t="s">
        <v>290</v>
      </c>
      <c r="B5" s="275"/>
      <c r="C5" s="275"/>
      <c r="D5" s="275"/>
      <c r="E5" s="275"/>
      <c r="F5" s="275"/>
      <c r="G5" s="275"/>
      <c r="H5" s="6"/>
      <c r="I5" s="6"/>
      <c r="J5" s="6"/>
    </row>
    <row r="6" spans="1:6" ht="12.75" customHeight="1">
      <c r="A6" s="276" t="s">
        <v>0</v>
      </c>
      <c r="B6" s="276"/>
      <c r="C6" s="276"/>
      <c r="D6" s="276"/>
      <c r="E6" s="276"/>
      <c r="F6" s="276"/>
    </row>
    <row r="7" spans="1:7" ht="28.5" customHeight="1">
      <c r="A7" s="7"/>
      <c r="B7" s="277"/>
      <c r="C7" s="277"/>
      <c r="D7" s="277"/>
      <c r="E7" s="8" t="s">
        <v>1</v>
      </c>
      <c r="F7" s="9" t="s">
        <v>2</v>
      </c>
      <c r="G7" s="10" t="s">
        <v>3</v>
      </c>
    </row>
    <row r="8" spans="1:7" ht="12" customHeight="1">
      <c r="A8" s="11"/>
      <c r="B8" s="269"/>
      <c r="C8" s="269"/>
      <c r="D8" s="269"/>
      <c r="E8" s="12">
        <v>1</v>
      </c>
      <c r="F8" s="13">
        <v>2</v>
      </c>
      <c r="G8" s="14" t="s">
        <v>4</v>
      </c>
    </row>
    <row r="9" spans="1:7" ht="12.75" customHeight="1">
      <c r="A9" s="270" t="s">
        <v>5</v>
      </c>
      <c r="B9" s="270"/>
      <c r="C9" s="270"/>
      <c r="D9" s="270"/>
      <c r="E9" s="11"/>
      <c r="F9" s="15"/>
      <c r="G9" s="16"/>
    </row>
    <row r="10" spans="1:7" ht="12" customHeight="1">
      <c r="A10" s="17">
        <v>6</v>
      </c>
      <c r="B10" s="267" t="s">
        <v>6</v>
      </c>
      <c r="C10" s="267"/>
      <c r="D10" s="267"/>
      <c r="E10" s="18">
        <f>'OPĆI DIO'!D9</f>
        <v>6466400</v>
      </c>
      <c r="F10" s="18">
        <f>'OPĆI DIO'!E9</f>
        <v>5954850.119999999</v>
      </c>
      <c r="G10" s="19">
        <f aca="true" t="shared" si="0" ref="G10:G16">F10/E10*100</f>
        <v>92.08910862303598</v>
      </c>
    </row>
    <row r="11" spans="1:7" ht="12.75" customHeight="1">
      <c r="A11" s="17">
        <v>7</v>
      </c>
      <c r="B11" s="267" t="s">
        <v>7</v>
      </c>
      <c r="C11" s="267"/>
      <c r="D11" s="267"/>
      <c r="E11" s="18">
        <f>'OPĆI DIO'!D26</f>
        <v>0</v>
      </c>
      <c r="F11" s="18">
        <f>'OPĆI DIO'!E26</f>
        <v>0</v>
      </c>
      <c r="G11" s="19">
        <v>0</v>
      </c>
    </row>
    <row r="12" spans="1:7" ht="15" customHeight="1">
      <c r="A12" s="20"/>
      <c r="B12" s="268" t="s">
        <v>8</v>
      </c>
      <c r="C12" s="268"/>
      <c r="D12" s="268"/>
      <c r="E12" s="21">
        <f>SUM(E11,E10)</f>
        <v>6466400</v>
      </c>
      <c r="F12" s="21">
        <f>SUM(F11,F10)</f>
        <v>5954850.119999999</v>
      </c>
      <c r="G12" s="22">
        <f t="shared" si="0"/>
        <v>92.08910862303598</v>
      </c>
    </row>
    <row r="13" spans="1:7" ht="13.5" customHeight="1">
      <c r="A13" s="17">
        <v>3</v>
      </c>
      <c r="B13" s="267" t="s">
        <v>9</v>
      </c>
      <c r="C13" s="267"/>
      <c r="D13" s="267"/>
      <c r="E13" s="18">
        <f>'OPĆI DIO'!D31</f>
        <v>4123104.4</v>
      </c>
      <c r="F13" s="18">
        <f>'OPĆI DIO'!E31</f>
        <v>3413392.04</v>
      </c>
      <c r="G13" s="19">
        <f t="shared" si="0"/>
        <v>82.78694180045501</v>
      </c>
    </row>
    <row r="14" spans="1:7" ht="13.5" customHeight="1">
      <c r="A14" s="17">
        <v>4</v>
      </c>
      <c r="B14" s="267" t="s">
        <v>10</v>
      </c>
      <c r="C14" s="267"/>
      <c r="D14" s="267"/>
      <c r="E14" s="18">
        <f>'OPĆI DIO'!D58</f>
        <v>3729750</v>
      </c>
      <c r="F14" s="18">
        <f>'OPĆI DIO'!E58</f>
        <v>1217508.36</v>
      </c>
      <c r="G14" s="19">
        <f t="shared" si="0"/>
        <v>32.6431626784637</v>
      </c>
    </row>
    <row r="15" spans="1:7" ht="15" customHeight="1">
      <c r="A15" s="20"/>
      <c r="B15" s="268" t="s">
        <v>11</v>
      </c>
      <c r="C15" s="268"/>
      <c r="D15" s="268"/>
      <c r="E15" s="21">
        <f>SUM(E13,E14)</f>
        <v>7852854.4</v>
      </c>
      <c r="F15" s="21">
        <f>SUM(F13,F14)</f>
        <v>4630900.4</v>
      </c>
      <c r="G15" s="23">
        <f t="shared" si="0"/>
        <v>58.97091890561475</v>
      </c>
    </row>
    <row r="16" spans="1:7" ht="12" customHeight="1">
      <c r="A16" s="11"/>
      <c r="B16" s="270" t="s">
        <v>12</v>
      </c>
      <c r="C16" s="270"/>
      <c r="D16" s="270"/>
      <c r="E16" s="24">
        <f>SUM(E12-E15)</f>
        <v>-1386454.4000000004</v>
      </c>
      <c r="F16" s="24">
        <f>SUM(F12-F15)</f>
        <v>1323949.7199999988</v>
      </c>
      <c r="G16" s="19">
        <f t="shared" si="0"/>
        <v>-95.49176085416141</v>
      </c>
    </row>
    <row r="17" spans="1:7" ht="12" customHeight="1">
      <c r="A17" s="11"/>
      <c r="B17" s="269"/>
      <c r="C17" s="269"/>
      <c r="D17" s="269"/>
      <c r="E17" s="11"/>
      <c r="F17" s="15"/>
      <c r="G17" s="19"/>
    </row>
    <row r="18" spans="1:7" ht="15.75" customHeight="1">
      <c r="A18" s="270" t="s">
        <v>13</v>
      </c>
      <c r="B18" s="270"/>
      <c r="C18" s="270"/>
      <c r="D18" s="270"/>
      <c r="E18" s="25">
        <v>0</v>
      </c>
      <c r="F18" s="26">
        <v>0</v>
      </c>
      <c r="G18" s="19"/>
    </row>
    <row r="19" spans="1:21" ht="12" customHeight="1">
      <c r="A19" s="17">
        <v>8</v>
      </c>
      <c r="B19" s="267" t="s">
        <v>14</v>
      </c>
      <c r="C19" s="267"/>
      <c r="D19" s="267"/>
      <c r="E19" s="27">
        <v>0</v>
      </c>
      <c r="F19" s="28">
        <v>87128.95</v>
      </c>
      <c r="G19" s="19"/>
      <c r="K19" s="262"/>
      <c r="L19" s="262"/>
      <c r="M19" s="262"/>
      <c r="S19" s="262"/>
      <c r="T19" s="262"/>
      <c r="U19" s="262"/>
    </row>
    <row r="20" spans="1:7" ht="12" customHeight="1">
      <c r="A20" s="17">
        <v>5</v>
      </c>
      <c r="B20" s="267" t="s">
        <v>15</v>
      </c>
      <c r="C20" s="267"/>
      <c r="D20" s="267"/>
      <c r="E20" s="27">
        <v>0</v>
      </c>
      <c r="F20" s="28">
        <v>0</v>
      </c>
      <c r="G20" s="19"/>
    </row>
    <row r="21" spans="1:7" ht="12" customHeight="1">
      <c r="A21" s="20"/>
      <c r="B21" s="268" t="s">
        <v>16</v>
      </c>
      <c r="C21" s="268"/>
      <c r="D21" s="268"/>
      <c r="E21" s="29"/>
      <c r="F21" s="29">
        <v>87128.95</v>
      </c>
      <c r="G21" s="30"/>
    </row>
    <row r="22" spans="1:7" ht="14.25" customHeight="1">
      <c r="A22" s="11"/>
      <c r="B22" s="269"/>
      <c r="C22" s="269"/>
      <c r="D22" s="269"/>
      <c r="E22" s="11"/>
      <c r="F22" s="15"/>
      <c r="G22" s="19"/>
    </row>
    <row r="23" spans="1:7" ht="18" customHeight="1">
      <c r="A23" s="270" t="s">
        <v>17</v>
      </c>
      <c r="B23" s="270"/>
      <c r="C23" s="270"/>
      <c r="D23" s="270"/>
      <c r="E23" s="233">
        <v>1386454.4</v>
      </c>
      <c r="F23" s="233">
        <v>1271907</v>
      </c>
      <c r="G23" s="19"/>
    </row>
    <row r="24" spans="1:7" ht="14.25" customHeight="1">
      <c r="A24" s="31">
        <v>9</v>
      </c>
      <c r="B24" s="268" t="s">
        <v>18</v>
      </c>
      <c r="C24" s="268"/>
      <c r="D24" s="268"/>
      <c r="E24" s="32">
        <f>SUM(E16,E21)</f>
        <v>-1386454.4000000004</v>
      </c>
      <c r="F24" s="32">
        <f>SUM(F16,F21)</f>
        <v>1411078.6699999988</v>
      </c>
      <c r="G24" s="30"/>
    </row>
    <row r="25" spans="1:7" ht="24.75" customHeight="1">
      <c r="A25" s="33"/>
      <c r="B25" s="263" t="s">
        <v>19</v>
      </c>
      <c r="C25" s="263"/>
      <c r="D25" s="263"/>
      <c r="E25" s="34">
        <f>SUM(E23+E24)</f>
        <v>-4.656612873077393E-10</v>
      </c>
      <c r="F25" s="34">
        <f>SUM(F23+F24)</f>
        <v>2682985.669999999</v>
      </c>
      <c r="G25" s="30"/>
    </row>
    <row r="26" spans="1:7" s="35" customFormat="1" ht="14.25" customHeight="1">
      <c r="A26" s="264"/>
      <c r="B26" s="264"/>
      <c r="C26" s="264"/>
      <c r="D26" s="264"/>
      <c r="E26" s="264"/>
      <c r="F26" s="264"/>
      <c r="G26" s="264"/>
    </row>
    <row r="27" spans="1:7" s="35" customFormat="1" ht="14.25" customHeight="1">
      <c r="A27" s="36"/>
      <c r="B27" s="36"/>
      <c r="C27" s="36"/>
      <c r="D27" s="36"/>
      <c r="E27" s="36"/>
      <c r="F27" s="37"/>
      <c r="G27" s="36"/>
    </row>
    <row r="28" spans="1:7" ht="12.75" customHeight="1">
      <c r="A28" s="265" t="s">
        <v>20</v>
      </c>
      <c r="B28" s="265"/>
      <c r="C28" s="265"/>
      <c r="D28" s="265"/>
      <c r="E28" s="265"/>
      <c r="F28" s="265"/>
      <c r="G28" s="265"/>
    </row>
    <row r="29" spans="1:16" ht="12.75" customHeight="1">
      <c r="A29" s="4" t="s">
        <v>21</v>
      </c>
      <c r="B29" s="4"/>
      <c r="C29" s="4"/>
      <c r="D29" s="4"/>
      <c r="E29" s="4"/>
      <c r="F29" s="38"/>
      <c r="G29" s="39"/>
      <c r="H29" s="4"/>
      <c r="I29" s="4"/>
      <c r="J29" s="4"/>
      <c r="K29" s="4"/>
      <c r="L29" s="4"/>
      <c r="M29" s="4"/>
      <c r="N29" s="4"/>
      <c r="O29" s="4"/>
      <c r="P29" s="4"/>
    </row>
    <row r="30" spans="1:7" ht="12.75">
      <c r="A30" s="266"/>
      <c r="B30" s="266"/>
      <c r="C30" s="266"/>
      <c r="D30" s="266"/>
      <c r="E30" s="266"/>
      <c r="F30" s="266"/>
      <c r="G30" s="266"/>
    </row>
  </sheetData>
  <sheetProtection selectLockedCells="1" selectUnlockedCells="1"/>
  <mergeCells count="30">
    <mergeCell ref="S19:U19"/>
    <mergeCell ref="A1:J1"/>
    <mergeCell ref="A2:J2"/>
    <mergeCell ref="A3:F3"/>
    <mergeCell ref="A4:G4"/>
    <mergeCell ref="A5:G5"/>
    <mergeCell ref="A6:F6"/>
    <mergeCell ref="B7:D7"/>
    <mergeCell ref="B8:D8"/>
    <mergeCell ref="A9:D9"/>
    <mergeCell ref="B10:D10"/>
    <mergeCell ref="B11:D11"/>
    <mergeCell ref="B12:D12"/>
    <mergeCell ref="B24:D24"/>
    <mergeCell ref="B13:D13"/>
    <mergeCell ref="B14:D14"/>
    <mergeCell ref="B15:D15"/>
    <mergeCell ref="B16:D16"/>
    <mergeCell ref="B17:D17"/>
    <mergeCell ref="A18:D18"/>
    <mergeCell ref="K19:M19"/>
    <mergeCell ref="B25:D25"/>
    <mergeCell ref="A26:G26"/>
    <mergeCell ref="A28:G28"/>
    <mergeCell ref="A30:G30"/>
    <mergeCell ref="B19:D19"/>
    <mergeCell ref="B20:D20"/>
    <mergeCell ref="B21:D21"/>
    <mergeCell ref="B22:D22"/>
    <mergeCell ref="A23:D2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B5" sqref="B5:F5"/>
    </sheetView>
  </sheetViews>
  <sheetFormatPr defaultColWidth="7.8515625" defaultRowHeight="12.75"/>
  <cols>
    <col min="1" max="1" width="4.57421875" style="1" customWidth="1"/>
    <col min="2" max="2" width="22.8515625" style="1" customWidth="1"/>
    <col min="3" max="3" width="30.28125" style="1" customWidth="1"/>
    <col min="4" max="4" width="13.00390625" style="235" customWidth="1"/>
    <col min="5" max="5" width="13.00390625" style="40" customWidth="1"/>
    <col min="6" max="6" width="5.8515625" style="1" customWidth="1"/>
    <col min="7" max="7" width="7.8515625" style="1" customWidth="1"/>
    <col min="8" max="8" width="10.00390625" style="1" customWidth="1"/>
    <col min="9" max="16384" width="7.8515625" style="1" customWidth="1"/>
  </cols>
  <sheetData>
    <row r="1" spans="1:6" ht="19.5" customHeight="1">
      <c r="A1" s="244" t="s">
        <v>291</v>
      </c>
      <c r="B1" s="245"/>
      <c r="C1" s="245"/>
      <c r="E1" s="235"/>
      <c r="F1" s="245"/>
    </row>
    <row r="2" spans="1:6" s="41" customFormat="1" ht="19.5" customHeight="1">
      <c r="A2" s="293" t="s">
        <v>294</v>
      </c>
      <c r="B2" s="293"/>
      <c r="C2" s="293"/>
      <c r="D2" s="293"/>
      <c r="E2" s="293"/>
      <c r="F2" s="293"/>
    </row>
    <row r="3" spans="1:6" ht="17.25" customHeight="1">
      <c r="A3" s="244" t="s">
        <v>292</v>
      </c>
      <c r="B3" s="245"/>
      <c r="C3" s="245"/>
      <c r="E3" s="235"/>
      <c r="F3" s="245"/>
    </row>
    <row r="4" spans="1:6" ht="12.75" customHeight="1">
      <c r="A4" s="294" t="s">
        <v>293</v>
      </c>
      <c r="B4" s="294"/>
      <c r="C4" s="294"/>
      <c r="E4" s="235"/>
      <c r="F4" s="245"/>
    </row>
    <row r="5" spans="1:6" ht="12.75" customHeight="1">
      <c r="A5" s="42" t="s">
        <v>22</v>
      </c>
      <c r="B5" s="295"/>
      <c r="C5" s="295"/>
      <c r="D5" s="295"/>
      <c r="E5" s="295"/>
      <c r="F5" s="295"/>
    </row>
    <row r="6" spans="1:6" ht="23.25" customHeight="1">
      <c r="A6" s="43" t="s">
        <v>23</v>
      </c>
      <c r="B6" s="296" t="s">
        <v>24</v>
      </c>
      <c r="C6" s="296"/>
      <c r="D6" s="236" t="s">
        <v>1</v>
      </c>
      <c r="E6" s="44" t="s">
        <v>2</v>
      </c>
      <c r="F6" s="45" t="s">
        <v>25</v>
      </c>
    </row>
    <row r="7" spans="1:6" s="5" customFormat="1" ht="20.25" customHeight="1">
      <c r="A7" s="297" t="s">
        <v>26</v>
      </c>
      <c r="B7" s="297"/>
      <c r="C7" s="297"/>
      <c r="D7" s="297"/>
      <c r="E7" s="297"/>
      <c r="F7" s="297"/>
    </row>
    <row r="8" spans="1:6" ht="12" customHeight="1">
      <c r="A8" s="46"/>
      <c r="B8" s="298"/>
      <c r="C8" s="298"/>
      <c r="D8" s="237" t="s">
        <v>27</v>
      </c>
      <c r="E8" s="47" t="s">
        <v>28</v>
      </c>
      <c r="F8" s="48" t="s">
        <v>4</v>
      </c>
    </row>
    <row r="9" spans="1:6" ht="12" customHeight="1">
      <c r="A9" s="49">
        <v>6</v>
      </c>
      <c r="B9" s="282" t="s">
        <v>29</v>
      </c>
      <c r="C9" s="282"/>
      <c r="D9" s="238">
        <f>SUM(D10,D14,D18,D21)</f>
        <v>6466400</v>
      </c>
      <c r="E9" s="50">
        <f>SUM(E10,E14,E18,E21)</f>
        <v>5954850.119999999</v>
      </c>
      <c r="F9" s="51">
        <f aca="true" t="shared" si="0" ref="F9:F16">E9/D9*100</f>
        <v>92.08910862303598</v>
      </c>
    </row>
    <row r="10" spans="1:6" ht="12" customHeight="1">
      <c r="A10" s="52">
        <v>61</v>
      </c>
      <c r="B10" s="279" t="s">
        <v>30</v>
      </c>
      <c r="C10" s="279"/>
      <c r="D10" s="239">
        <f>SUM(D11,D12,D13)</f>
        <v>1000000</v>
      </c>
      <c r="E10" s="24">
        <f>SUM(E11,E12,E13)</f>
        <v>893972.1599999999</v>
      </c>
      <c r="F10" s="53">
        <f t="shared" si="0"/>
        <v>89.39721599999999</v>
      </c>
    </row>
    <row r="11" spans="1:6" ht="12" customHeight="1">
      <c r="A11" s="17">
        <v>611</v>
      </c>
      <c r="B11" s="278" t="s">
        <v>31</v>
      </c>
      <c r="C11" s="278"/>
      <c r="D11" s="240">
        <v>919900</v>
      </c>
      <c r="E11" s="28">
        <v>801600.08</v>
      </c>
      <c r="F11" s="53">
        <f t="shared" si="0"/>
        <v>87.1399152081748</v>
      </c>
    </row>
    <row r="12" spans="1:6" ht="12" customHeight="1">
      <c r="A12" s="17">
        <v>613</v>
      </c>
      <c r="B12" s="278" t="s">
        <v>32</v>
      </c>
      <c r="C12" s="278"/>
      <c r="D12" s="240">
        <v>75000</v>
      </c>
      <c r="E12" s="28">
        <v>86922.46</v>
      </c>
      <c r="F12" s="53">
        <f t="shared" si="0"/>
        <v>115.89661333333335</v>
      </c>
    </row>
    <row r="13" spans="1:15" ht="12" customHeight="1">
      <c r="A13" s="17">
        <v>614</v>
      </c>
      <c r="B13" s="278" t="s">
        <v>33</v>
      </c>
      <c r="C13" s="278"/>
      <c r="D13" s="240">
        <v>5100</v>
      </c>
      <c r="E13" s="28">
        <v>5449.62</v>
      </c>
      <c r="F13" s="53">
        <f t="shared" si="0"/>
        <v>106.85529411764705</v>
      </c>
      <c r="M13" s="291"/>
      <c r="N13" s="291"/>
      <c r="O13" s="291"/>
    </row>
    <row r="14" spans="1:15" ht="12" customHeight="1">
      <c r="A14" s="52">
        <v>63</v>
      </c>
      <c r="B14" s="279" t="s">
        <v>34</v>
      </c>
      <c r="C14" s="279"/>
      <c r="D14" s="239">
        <f>SUM(D15,D16,D17)</f>
        <v>4132250</v>
      </c>
      <c r="E14" s="24">
        <f>SUM(E15,E16,E17)</f>
        <v>3779708.7399999998</v>
      </c>
      <c r="F14" s="53">
        <f t="shared" si="0"/>
        <v>91.46853989957044</v>
      </c>
      <c r="H14" s="291"/>
      <c r="I14" s="291"/>
      <c r="J14" s="291"/>
      <c r="M14" s="291"/>
      <c r="N14" s="291"/>
      <c r="O14" s="291"/>
    </row>
    <row r="15" spans="1:15" ht="12" customHeight="1">
      <c r="A15" s="17">
        <v>633</v>
      </c>
      <c r="B15" s="278" t="s">
        <v>35</v>
      </c>
      <c r="C15" s="278"/>
      <c r="D15" s="240">
        <v>3900000</v>
      </c>
      <c r="E15" s="28">
        <v>3549439.93</v>
      </c>
      <c r="F15" s="53">
        <f t="shared" si="0"/>
        <v>91.01128025641026</v>
      </c>
      <c r="H15" s="291"/>
      <c r="I15" s="291"/>
      <c r="J15" s="291"/>
      <c r="M15" s="291"/>
      <c r="N15" s="291"/>
      <c r="O15" s="291"/>
    </row>
    <row r="16" spans="1:15" ht="12" customHeight="1">
      <c r="A16" s="17">
        <v>634</v>
      </c>
      <c r="B16" s="278" t="s">
        <v>36</v>
      </c>
      <c r="C16" s="278"/>
      <c r="D16" s="240">
        <v>120000</v>
      </c>
      <c r="E16" s="28">
        <v>118019.8</v>
      </c>
      <c r="F16" s="53">
        <f t="shared" si="0"/>
        <v>98.34983333333334</v>
      </c>
      <c r="H16" s="291"/>
      <c r="I16" s="291"/>
      <c r="J16" s="291"/>
      <c r="M16" s="291"/>
      <c r="N16" s="291"/>
      <c r="O16" s="291"/>
    </row>
    <row r="17" spans="1:15" ht="12" customHeight="1">
      <c r="A17" s="17">
        <v>638</v>
      </c>
      <c r="B17" s="267" t="s">
        <v>37</v>
      </c>
      <c r="C17" s="267"/>
      <c r="D17" s="240">
        <v>112250</v>
      </c>
      <c r="E17" s="28">
        <v>112249.01</v>
      </c>
      <c r="F17" s="53">
        <v>0</v>
      </c>
      <c r="H17" s="291"/>
      <c r="I17" s="291"/>
      <c r="J17" s="291"/>
      <c r="M17" s="291"/>
      <c r="N17" s="291"/>
      <c r="O17" s="291"/>
    </row>
    <row r="18" spans="1:14" ht="12" customHeight="1">
      <c r="A18" s="52">
        <v>64</v>
      </c>
      <c r="B18" s="279" t="s">
        <v>38</v>
      </c>
      <c r="C18" s="279"/>
      <c r="D18" s="239">
        <f>SUM(D20,D19)</f>
        <v>885000</v>
      </c>
      <c r="E18" s="24">
        <f>SUM(E20,E19)</f>
        <v>856218.46</v>
      </c>
      <c r="F18" s="53">
        <f aca="true" t="shared" si="1" ref="F18:F24">E18/D18*100</f>
        <v>96.74784858757062</v>
      </c>
      <c r="H18" s="291"/>
      <c r="I18" s="291"/>
      <c r="J18" s="291"/>
      <c r="M18" s="292"/>
      <c r="N18" s="292"/>
    </row>
    <row r="19" spans="1:9" ht="12" customHeight="1">
      <c r="A19" s="17">
        <v>641</v>
      </c>
      <c r="B19" s="278" t="s">
        <v>39</v>
      </c>
      <c r="C19" s="278"/>
      <c r="D19" s="240">
        <v>1000</v>
      </c>
      <c r="E19" s="28">
        <v>2670.69</v>
      </c>
      <c r="F19" s="53">
        <f t="shared" si="1"/>
        <v>267.069</v>
      </c>
      <c r="H19" s="292"/>
      <c r="I19" s="292"/>
    </row>
    <row r="20" spans="1:7" ht="12" customHeight="1">
      <c r="A20" s="17">
        <v>642</v>
      </c>
      <c r="B20" s="278" t="s">
        <v>40</v>
      </c>
      <c r="C20" s="278"/>
      <c r="D20" s="240">
        <v>884000</v>
      </c>
      <c r="E20" s="28">
        <v>853547.77</v>
      </c>
      <c r="F20" s="53">
        <f t="shared" si="1"/>
        <v>96.55517760180996</v>
      </c>
      <c r="G20" s="54"/>
    </row>
    <row r="21" spans="1:6" ht="12" customHeight="1">
      <c r="A21" s="52">
        <v>65</v>
      </c>
      <c r="B21" s="279" t="s">
        <v>41</v>
      </c>
      <c r="C21" s="279"/>
      <c r="D21" s="239">
        <f>SUM(D24,D23,D22)</f>
        <v>449150</v>
      </c>
      <c r="E21" s="24">
        <f>SUM(E24,E23,E22)</f>
        <v>424950.76</v>
      </c>
      <c r="F21" s="53">
        <f t="shared" si="1"/>
        <v>94.61221418234443</v>
      </c>
    </row>
    <row r="22" spans="1:6" ht="12" customHeight="1">
      <c r="A22" s="17">
        <v>651</v>
      </c>
      <c r="B22" s="290" t="s">
        <v>42</v>
      </c>
      <c r="C22" s="290"/>
      <c r="D22" s="240">
        <v>5150</v>
      </c>
      <c r="E22" s="28">
        <v>0</v>
      </c>
      <c r="F22" s="53">
        <f t="shared" si="1"/>
        <v>0</v>
      </c>
    </row>
    <row r="23" spans="1:6" ht="12" customHeight="1">
      <c r="A23" s="17">
        <v>652</v>
      </c>
      <c r="B23" s="278" t="s">
        <v>43</v>
      </c>
      <c r="C23" s="278"/>
      <c r="D23" s="240">
        <v>325000</v>
      </c>
      <c r="E23" s="28">
        <v>320412.66</v>
      </c>
      <c r="F23" s="53">
        <f t="shared" si="1"/>
        <v>98.58851076923077</v>
      </c>
    </row>
    <row r="24" spans="1:7" ht="12" customHeight="1">
      <c r="A24" s="17">
        <v>653</v>
      </c>
      <c r="B24" s="278" t="s">
        <v>44</v>
      </c>
      <c r="C24" s="278"/>
      <c r="D24" s="240">
        <v>119000</v>
      </c>
      <c r="E24" s="28">
        <v>104538.1</v>
      </c>
      <c r="F24" s="53">
        <f t="shared" si="1"/>
        <v>87.84714285714286</v>
      </c>
      <c r="G24" s="54"/>
    </row>
    <row r="25" spans="1:6" ht="21.75" customHeight="1">
      <c r="A25" s="281" t="s">
        <v>45</v>
      </c>
      <c r="B25" s="281"/>
      <c r="C25" s="281"/>
      <c r="D25" s="281"/>
      <c r="E25" s="281"/>
      <c r="F25" s="281"/>
    </row>
    <row r="26" spans="1:6" ht="24.75" customHeight="1">
      <c r="A26" s="49">
        <v>7</v>
      </c>
      <c r="B26" s="282" t="s">
        <v>46</v>
      </c>
      <c r="C26" s="282"/>
      <c r="D26" s="238">
        <f>D27</f>
        <v>0</v>
      </c>
      <c r="E26" s="50">
        <f>E27</f>
        <v>0</v>
      </c>
      <c r="F26" s="51">
        <v>0</v>
      </c>
    </row>
    <row r="27" spans="1:6" ht="12" customHeight="1">
      <c r="A27" s="52">
        <v>71</v>
      </c>
      <c r="B27" s="279" t="s">
        <v>47</v>
      </c>
      <c r="C27" s="279"/>
      <c r="D27" s="239">
        <f>SUM(D29,D28)</f>
        <v>0</v>
      </c>
      <c r="E27" s="24">
        <f>SUM(E29,E28)</f>
        <v>0</v>
      </c>
      <c r="F27" s="53">
        <v>0</v>
      </c>
    </row>
    <row r="28" spans="1:6" s="5" customFormat="1" ht="12" customHeight="1">
      <c r="A28" s="17">
        <v>711</v>
      </c>
      <c r="B28" s="278" t="s">
        <v>48</v>
      </c>
      <c r="C28" s="278"/>
      <c r="D28" s="240">
        <v>0</v>
      </c>
      <c r="E28" s="28">
        <v>0</v>
      </c>
      <c r="F28" s="53">
        <v>0</v>
      </c>
    </row>
    <row r="29" spans="1:6" ht="12" customHeight="1">
      <c r="A29" s="17">
        <v>721</v>
      </c>
      <c r="B29" s="278" t="s">
        <v>49</v>
      </c>
      <c r="C29" s="278"/>
      <c r="D29" s="240">
        <v>0</v>
      </c>
      <c r="E29" s="28">
        <v>0</v>
      </c>
      <c r="F29" s="53">
        <v>0</v>
      </c>
    </row>
    <row r="30" spans="1:6" ht="26.25" customHeight="1">
      <c r="A30" s="289"/>
      <c r="B30" s="289"/>
      <c r="C30" s="289"/>
      <c r="D30" s="289"/>
      <c r="E30" s="289"/>
      <c r="F30" s="289"/>
    </row>
    <row r="31" spans="1:6" ht="12.75" customHeight="1">
      <c r="A31" s="49">
        <v>3</v>
      </c>
      <c r="B31" s="282" t="s">
        <v>50</v>
      </c>
      <c r="C31" s="282"/>
      <c r="D31" s="238">
        <f>SUM(D51,D49,D46,D44,D42,D36,D32)</f>
        <v>4123104.4</v>
      </c>
      <c r="E31" s="50">
        <f>SUM(E51,E49,E46,E44,E42,E36,E32)</f>
        <v>3413392.04</v>
      </c>
      <c r="F31" s="51">
        <f aca="true" t="shared" si="2" ref="F31:F39">E31/D31*100</f>
        <v>82.78694180045501</v>
      </c>
    </row>
    <row r="32" spans="1:6" ht="12" customHeight="1">
      <c r="A32" s="52">
        <v>31</v>
      </c>
      <c r="B32" s="279" t="s">
        <v>51</v>
      </c>
      <c r="C32" s="279"/>
      <c r="D32" s="239">
        <f>SUM(D33,D34,D35)</f>
        <v>792000</v>
      </c>
      <c r="E32" s="24">
        <f>SUM(E33,E34,E35)</f>
        <v>665181.83</v>
      </c>
      <c r="F32" s="53">
        <f t="shared" si="2"/>
        <v>83.9876047979798</v>
      </c>
    </row>
    <row r="33" spans="1:6" ht="12" customHeight="1">
      <c r="A33" s="55">
        <v>311</v>
      </c>
      <c r="B33" s="286" t="s">
        <v>52</v>
      </c>
      <c r="C33" s="286"/>
      <c r="D33" s="240">
        <f>'POS.DIO'!C43+'POS.DIO'!C89</f>
        <v>670000</v>
      </c>
      <c r="E33" s="28">
        <f>'POS.DIO'!D43+'POS.DIO'!D89</f>
        <v>568396.36</v>
      </c>
      <c r="F33" s="53">
        <f t="shared" si="2"/>
        <v>84.8352776119403</v>
      </c>
    </row>
    <row r="34" spans="1:6" ht="12" customHeight="1">
      <c r="A34" s="17">
        <v>312</v>
      </c>
      <c r="B34" s="278" t="s">
        <v>53</v>
      </c>
      <c r="C34" s="278"/>
      <c r="D34" s="240">
        <f>'POS.DIO'!C44</f>
        <v>8000</v>
      </c>
      <c r="E34" s="28">
        <f>'POS.DIO'!D44</f>
        <v>3000</v>
      </c>
      <c r="F34" s="53">
        <f t="shared" si="2"/>
        <v>37.5</v>
      </c>
    </row>
    <row r="35" spans="1:6" ht="12" customHeight="1">
      <c r="A35" s="17">
        <v>313</v>
      </c>
      <c r="B35" s="278" t="s">
        <v>54</v>
      </c>
      <c r="C35" s="278"/>
      <c r="D35" s="240">
        <f>'POS.DIO'!C45+'POS.DIO'!C90</f>
        <v>114000</v>
      </c>
      <c r="E35" s="28">
        <f>'POS.DIO'!D45+'POS.DIO'!D90</f>
        <v>93785.47</v>
      </c>
      <c r="F35" s="53">
        <f t="shared" si="2"/>
        <v>82.26795614035088</v>
      </c>
    </row>
    <row r="36" spans="1:6" ht="12" customHeight="1">
      <c r="A36" s="52">
        <v>32</v>
      </c>
      <c r="B36" s="279" t="s">
        <v>55</v>
      </c>
      <c r="C36" s="279"/>
      <c r="D36" s="239">
        <f>SUM(D37,D38,D39,D40,D41)</f>
        <v>2277200</v>
      </c>
      <c r="E36" s="24">
        <f>SUM(E37,E38,E39,E40,E41)</f>
        <v>2000471.79</v>
      </c>
      <c r="F36" s="53">
        <f t="shared" si="2"/>
        <v>87.84787414368523</v>
      </c>
    </row>
    <row r="37" spans="1:6" ht="12" customHeight="1">
      <c r="A37" s="17">
        <v>321</v>
      </c>
      <c r="B37" s="278" t="s">
        <v>56</v>
      </c>
      <c r="C37" s="278"/>
      <c r="D37" s="240">
        <f>'POS.DIO'!C47</f>
        <v>25000</v>
      </c>
      <c r="E37" s="28">
        <f>'POS.DIO'!D47</f>
        <v>17707</v>
      </c>
      <c r="F37" s="53">
        <f t="shared" si="2"/>
        <v>70.828</v>
      </c>
    </row>
    <row r="38" spans="1:6" ht="12" customHeight="1">
      <c r="A38" s="17">
        <v>322</v>
      </c>
      <c r="B38" s="278" t="s">
        <v>57</v>
      </c>
      <c r="C38" s="278"/>
      <c r="D38" s="240">
        <f>'POS.DIO'!C48+'POS.DIO'!C92+'POS.DIO'!C142+'POS.DIO'!C127+'POS.DIO'!C134+'POS.DIO'!C150+'POS.DIO'!C294+'POS.DIO'!C429</f>
        <v>517000</v>
      </c>
      <c r="E38" s="28">
        <f>'POS.DIO'!D48+'POS.DIO'!D92+'POS.DIO'!D142+'POS.DIO'!D127+'POS.DIO'!D134+'POS.DIO'!D150+'POS.DIO'!D294+'POS.DIO'!D429</f>
        <v>427315.09</v>
      </c>
      <c r="F38" s="53">
        <f t="shared" si="2"/>
        <v>82.65282205029014</v>
      </c>
    </row>
    <row r="39" spans="1:6" ht="12" customHeight="1">
      <c r="A39" s="17">
        <v>323</v>
      </c>
      <c r="B39" s="278" t="s">
        <v>58</v>
      </c>
      <c r="C39" s="278"/>
      <c r="D39" s="240">
        <f>'POS.DIO'!C49+'POS.DIO'!C70+'POS.DIO'!C82+'POS.DIO'!C93+'POS.DIO'!C126+'POS.DIO'!C133+'POS.DIO'!C143+'POS.DIO'!C149+'POS.DIO'!C157+'POS.DIO'!C163+'POS.DIO'!C169+'POS.DIO'!C256+'POS.DIO'!C273+'POS.DIO'!C280+'POS.DIO'!C295+'POS.DIO'!C304+'POS.DIO'!C475+'POS.DIO'!C481</f>
        <v>1557200</v>
      </c>
      <c r="E39" s="28">
        <f>'POS.DIO'!D49+'POS.DIO'!D70+'POS.DIO'!D82+'POS.DIO'!D93+'POS.DIO'!D126+'POS.DIO'!D133+'POS.DIO'!D143+'POS.DIO'!D149+'POS.DIO'!D157+'POS.DIO'!D163+'POS.DIO'!D169+'POS.DIO'!D256+'POS.DIO'!D273+'POS.DIO'!D280+'POS.DIO'!D295+'POS.DIO'!D304+'POS.DIO'!D475+'POS.DIO'!D481</f>
        <v>1376013.65</v>
      </c>
      <c r="F39" s="53">
        <f t="shared" si="2"/>
        <v>88.36460634472128</v>
      </c>
    </row>
    <row r="40" spans="1:6" ht="12" customHeight="1">
      <c r="A40" s="17">
        <v>324</v>
      </c>
      <c r="B40" s="286" t="s">
        <v>59</v>
      </c>
      <c r="C40" s="286"/>
      <c r="D40" s="240">
        <f>'POS.DIO'!C50</f>
        <v>0</v>
      </c>
      <c r="E40" s="28">
        <f>'POS.DIO'!D50</f>
        <v>0</v>
      </c>
      <c r="F40" s="53">
        <v>0</v>
      </c>
    </row>
    <row r="41" spans="1:6" ht="12" customHeight="1">
      <c r="A41" s="17">
        <v>329</v>
      </c>
      <c r="B41" s="278" t="s">
        <v>60</v>
      </c>
      <c r="C41" s="278"/>
      <c r="D41" s="240">
        <f>'POS.DIO'!C17+'POS.DIO'!C51</f>
        <v>178000</v>
      </c>
      <c r="E41" s="28">
        <f>'POS.DIO'!D17+'POS.DIO'!D51</f>
        <v>179436.05</v>
      </c>
      <c r="F41" s="53">
        <f aca="true" t="shared" si="3" ref="F41:F53">E41/D41*100</f>
        <v>100.80676966292134</v>
      </c>
    </row>
    <row r="42" spans="1:6" ht="12" customHeight="1">
      <c r="A42" s="52">
        <v>34</v>
      </c>
      <c r="B42" s="279" t="s">
        <v>61</v>
      </c>
      <c r="C42" s="279"/>
      <c r="D42" s="239">
        <f>D43</f>
        <v>9000</v>
      </c>
      <c r="E42" s="24">
        <f>E43</f>
        <v>8587.09</v>
      </c>
      <c r="F42" s="53">
        <f t="shared" si="3"/>
        <v>95.4121111111111</v>
      </c>
    </row>
    <row r="43" spans="1:6" ht="12" customHeight="1">
      <c r="A43" s="17">
        <v>343</v>
      </c>
      <c r="B43" s="278" t="s">
        <v>62</v>
      </c>
      <c r="C43" s="278"/>
      <c r="D43" s="240">
        <f>'POS.DIO'!C53</f>
        <v>9000</v>
      </c>
      <c r="E43" s="28">
        <f>'POS.DIO'!D53</f>
        <v>8587.09</v>
      </c>
      <c r="F43" s="53">
        <f t="shared" si="3"/>
        <v>95.4121111111111</v>
      </c>
    </row>
    <row r="44" spans="1:6" ht="12" customHeight="1">
      <c r="A44" s="52">
        <v>35</v>
      </c>
      <c r="B44" s="279" t="s">
        <v>63</v>
      </c>
      <c r="C44" s="279"/>
      <c r="D44" s="239">
        <f>D45</f>
        <v>50000</v>
      </c>
      <c r="E44" s="24">
        <f>E45</f>
        <v>5248.68</v>
      </c>
      <c r="F44" s="53">
        <f t="shared" si="3"/>
        <v>10.49736</v>
      </c>
    </row>
    <row r="45" spans="1:6" ht="12" customHeight="1">
      <c r="A45" s="17">
        <v>352</v>
      </c>
      <c r="B45" s="278" t="s">
        <v>64</v>
      </c>
      <c r="C45" s="278"/>
      <c r="D45" s="240">
        <f>'POS.DIO'!C263+'POS.DIO'!C380</f>
        <v>50000</v>
      </c>
      <c r="E45" s="28">
        <f>'POS.DIO'!D263+'POS.DIO'!D380</f>
        <v>5248.68</v>
      </c>
      <c r="F45" s="53">
        <f t="shared" si="3"/>
        <v>10.49736</v>
      </c>
    </row>
    <row r="46" spans="1:6" ht="12" customHeight="1">
      <c r="A46" s="56">
        <v>36</v>
      </c>
      <c r="B46" s="287" t="s">
        <v>65</v>
      </c>
      <c r="C46" s="287"/>
      <c r="D46" s="239">
        <f>SUM(D47,D48)</f>
        <v>247066.86</v>
      </c>
      <c r="E46" s="24">
        <f>SUM(E47,E48)</f>
        <v>178856.31</v>
      </c>
      <c r="F46" s="53">
        <f t="shared" si="3"/>
        <v>72.3918659103046</v>
      </c>
    </row>
    <row r="47" spans="1:6" ht="12" customHeight="1">
      <c r="A47" s="55">
        <v>363</v>
      </c>
      <c r="B47" s="286" t="s">
        <v>66</v>
      </c>
      <c r="C47" s="286"/>
      <c r="D47" s="240">
        <f>'POS.DIO'!C55+'POS.DIO'!C76+'POS.DIO'!C235+'POS.DIO'!C288+'POS.DIO'!C297+'POS.DIO'!C315</f>
        <v>207066.86</v>
      </c>
      <c r="E47" s="28">
        <f>'POS.DIO'!D55+'POS.DIO'!D76+'POS.DIO'!D235+'POS.DIO'!D288+'POS.DIO'!D297+'POS.DIO'!D315</f>
        <v>138856.31</v>
      </c>
      <c r="F47" s="53">
        <f t="shared" si="3"/>
        <v>67.05868336439738</v>
      </c>
    </row>
    <row r="48" spans="1:6" ht="12" customHeight="1">
      <c r="A48" s="55">
        <v>366</v>
      </c>
      <c r="B48" s="288" t="s">
        <v>67</v>
      </c>
      <c r="C48" s="288"/>
      <c r="D48" s="240">
        <f>'POS.DIO'!C494</f>
        <v>40000</v>
      </c>
      <c r="E48" s="28">
        <f>'POS.DIO'!D494</f>
        <v>40000</v>
      </c>
      <c r="F48" s="53">
        <f t="shared" si="3"/>
        <v>100</v>
      </c>
    </row>
    <row r="49" spans="1:6" ht="12" customHeight="1">
      <c r="A49" s="52">
        <v>37</v>
      </c>
      <c r="B49" s="279" t="s">
        <v>68</v>
      </c>
      <c r="C49" s="279"/>
      <c r="D49" s="239">
        <f>D50</f>
        <v>257000</v>
      </c>
      <c r="E49" s="24">
        <f>E50</f>
        <v>163710.40999999997</v>
      </c>
      <c r="F49" s="53">
        <f t="shared" si="3"/>
        <v>63.70054863813228</v>
      </c>
    </row>
    <row r="50" spans="1:6" ht="12" customHeight="1">
      <c r="A50" s="17">
        <v>372</v>
      </c>
      <c r="B50" s="278" t="s">
        <v>69</v>
      </c>
      <c r="C50" s="278"/>
      <c r="D50" s="240">
        <f>'POS.DIO'!C321+'POS.DIO'!C327+'POS.DIO'!C347+'POS.DIO'!C441+'POS.DIO'!C449+'POS.DIO'!C461+'POS.DIO'!C467</f>
        <v>257000</v>
      </c>
      <c r="E50" s="28">
        <f>'POS.DIO'!D321+'POS.DIO'!D327+'POS.DIO'!D347+'POS.DIO'!D441+'POS.DIO'!D449+'POS.DIO'!D461+'POS.DIO'!D467</f>
        <v>163710.40999999997</v>
      </c>
      <c r="F50" s="53">
        <f t="shared" si="3"/>
        <v>63.70054863813228</v>
      </c>
    </row>
    <row r="51" spans="1:6" ht="12" customHeight="1">
      <c r="A51" s="52">
        <v>38</v>
      </c>
      <c r="B51" s="279" t="s">
        <v>70</v>
      </c>
      <c r="C51" s="279"/>
      <c r="D51" s="239">
        <f>SUM(D52,D53,D54,D55,D56)</f>
        <v>490837.54</v>
      </c>
      <c r="E51" s="24">
        <f>SUM(E52,E53,E54,E55,E56)</f>
        <v>391335.93000000005</v>
      </c>
      <c r="F51" s="53">
        <f t="shared" si="3"/>
        <v>79.72819886596287</v>
      </c>
    </row>
    <row r="52" spans="1:6" ht="12" customHeight="1">
      <c r="A52" s="17">
        <v>381</v>
      </c>
      <c r="B52" s="278" t="s">
        <v>71</v>
      </c>
      <c r="C52" s="278"/>
      <c r="D52" s="240">
        <f>'POS.DIO'!C23+'POS.DIO'!C30+'POS.DIO'!C355+'POS.DIO'!C361+'POS.DIO'!C367+'POS.DIO'!C382+'POS.DIO'!C391+'POS.DIO'!C405+'POS.DIO'!C431+'POS.DIO'!C443+'POS.DIO'!C455</f>
        <v>227600</v>
      </c>
      <c r="E52" s="28">
        <f>'POS.DIO'!D23+'POS.DIO'!D30+'POS.DIO'!D355+'POS.DIO'!D361+'POS.DIO'!D367+'POS.DIO'!D382+'POS.DIO'!D391+'POS.DIO'!D405+'POS.DIO'!D431+'POS.DIO'!D443+'POS.DIO'!D455</f>
        <v>158709.68</v>
      </c>
      <c r="F52" s="53">
        <f t="shared" si="3"/>
        <v>69.7318453427065</v>
      </c>
    </row>
    <row r="53" spans="1:6" ht="12" customHeight="1">
      <c r="A53" s="17">
        <v>382</v>
      </c>
      <c r="B53" s="278" t="s">
        <v>72</v>
      </c>
      <c r="C53" s="278"/>
      <c r="D53" s="240">
        <f>'POS.DIO'!C374+'POS.DIO'!C411</f>
        <v>165000</v>
      </c>
      <c r="E53" s="28">
        <f>'POS.DIO'!D374+'POS.DIO'!D411</f>
        <v>151534.35</v>
      </c>
      <c r="F53" s="53">
        <f t="shared" si="3"/>
        <v>91.839</v>
      </c>
    </row>
    <row r="54" spans="1:6" ht="12" customHeight="1">
      <c r="A54" s="17">
        <v>383</v>
      </c>
      <c r="B54" s="286" t="s">
        <v>73</v>
      </c>
      <c r="C54" s="286"/>
      <c r="D54" s="240">
        <f>'POS.DIO'!C265</f>
        <v>0</v>
      </c>
      <c r="E54" s="28">
        <f>'POS.DIO'!D265</f>
        <v>0</v>
      </c>
      <c r="F54" s="53">
        <v>0</v>
      </c>
    </row>
    <row r="55" spans="1:6" ht="12" customHeight="1">
      <c r="A55" s="17">
        <v>385</v>
      </c>
      <c r="B55" s="278" t="s">
        <v>74</v>
      </c>
      <c r="C55" s="278"/>
      <c r="D55" s="240">
        <f>'POS.DIO'!C64</f>
        <v>17145.54</v>
      </c>
      <c r="E55" s="28">
        <f>'POS.DIO'!D64</f>
        <v>0</v>
      </c>
      <c r="F55" s="53">
        <f>E55/D55*100</f>
        <v>0</v>
      </c>
    </row>
    <row r="56" spans="1:6" ht="12" customHeight="1">
      <c r="A56" s="17">
        <v>386</v>
      </c>
      <c r="B56" s="278" t="s">
        <v>75</v>
      </c>
      <c r="C56" s="278"/>
      <c r="D56" s="240">
        <f>'POS.DIO'!C221+'POS.DIO'!C237</f>
        <v>81092</v>
      </c>
      <c r="E56" s="28">
        <f>'POS.DIO'!D221+'POS.DIO'!D237</f>
        <v>81091.9</v>
      </c>
      <c r="F56" s="53">
        <f>E56/D56*100</f>
        <v>99.99987668327331</v>
      </c>
    </row>
    <row r="57" spans="1:6" ht="21.75" customHeight="1">
      <c r="A57" s="281" t="s">
        <v>76</v>
      </c>
      <c r="B57" s="281"/>
      <c r="C57" s="281"/>
      <c r="D57" s="281"/>
      <c r="E57" s="281"/>
      <c r="F57" s="281"/>
    </row>
    <row r="58" spans="1:6" ht="12.75" customHeight="1">
      <c r="A58" s="49">
        <v>4</v>
      </c>
      <c r="B58" s="282" t="s">
        <v>77</v>
      </c>
      <c r="C58" s="282"/>
      <c r="D58" s="238">
        <f>SUM(D59,D61,D65)</f>
        <v>3729750</v>
      </c>
      <c r="E58" s="50">
        <f>SUM(E59,E61,E65)</f>
        <v>1217508.36</v>
      </c>
      <c r="F58" s="51">
        <f>E58/D58*100</f>
        <v>32.6431626784637</v>
      </c>
    </row>
    <row r="59" spans="1:6" s="35" customFormat="1" ht="12.75" customHeight="1">
      <c r="A59" s="57">
        <v>41</v>
      </c>
      <c r="B59" s="283" t="s">
        <v>78</v>
      </c>
      <c r="C59" s="283"/>
      <c r="D59" s="241">
        <v>0</v>
      </c>
      <c r="E59" s="58">
        <v>0</v>
      </c>
      <c r="F59" s="53">
        <v>0</v>
      </c>
    </row>
    <row r="60" spans="1:6" s="35" customFormat="1" ht="12.75" customHeight="1">
      <c r="A60" s="59">
        <v>411</v>
      </c>
      <c r="B60" s="284" t="s">
        <v>79</v>
      </c>
      <c r="C60" s="284"/>
      <c r="D60" s="242">
        <v>0</v>
      </c>
      <c r="E60" s="60">
        <v>0</v>
      </c>
      <c r="F60" s="61">
        <v>0</v>
      </c>
    </row>
    <row r="61" spans="1:6" ht="12" customHeight="1">
      <c r="A61" s="52">
        <v>42</v>
      </c>
      <c r="B61" s="285" t="s">
        <v>80</v>
      </c>
      <c r="C61" s="285"/>
      <c r="D61" s="239">
        <f>SUM(D64,D63,D62)</f>
        <v>3592500</v>
      </c>
      <c r="E61" s="24">
        <f>SUM(E64,E63,E62)</f>
        <v>1104593.31</v>
      </c>
      <c r="F61" s="53">
        <f aca="true" t="shared" si="4" ref="F61:F66">E61/D61*100</f>
        <v>30.747204175365344</v>
      </c>
    </row>
    <row r="62" spans="1:6" ht="12" customHeight="1">
      <c r="A62" s="17">
        <v>421</v>
      </c>
      <c r="B62" s="278" t="s">
        <v>81</v>
      </c>
      <c r="C62" s="278"/>
      <c r="D62" s="240">
        <f>'POS.DIO'!C117+'POS.DIO'!C181+'POS.DIO'!C191+'POS.DIO'!C202+'POS.DIO'!C212+'POS.DIO'!C224+'POS.DIO'!C247+'POS.DIO'!C307+'POS.DIO'!C334+'POS.DIO'!C397+'POS.DIO'!C417+'POS.DIO'!C487</f>
        <v>3300625</v>
      </c>
      <c r="E62" s="28">
        <f>'POS.DIO'!D117+'POS.DIO'!D181+'POS.DIO'!D191+'POS.DIO'!D202+'POS.DIO'!D212+'POS.DIO'!D224+'POS.DIO'!D247+'POS.DIO'!D307+'POS.DIO'!D334+'POS.DIO'!D397+'POS.DIO'!D417+'POS.DIO'!D487</f>
        <v>858806.8</v>
      </c>
      <c r="F62" s="61">
        <f t="shared" si="4"/>
        <v>26.01952054535126</v>
      </c>
    </row>
    <row r="63" spans="1:6" ht="12" customHeight="1">
      <c r="A63" s="17">
        <v>422</v>
      </c>
      <c r="B63" s="278" t="s">
        <v>82</v>
      </c>
      <c r="C63" s="278"/>
      <c r="D63" s="240">
        <f>'POS.DIO'!C96+'POS.DIO'!C102+'POS.DIO'!C183+'POS.DIO'!C192+'POS.DIO'!C232+'POS.DIO'!C308</f>
        <v>122375</v>
      </c>
      <c r="E63" s="28">
        <f>'POS.DIO'!D96+'POS.DIO'!D102+'POS.DIO'!D183+'POS.DIO'!D192+'POS.DIO'!D232+'POS.DIO'!D308</f>
        <v>84627.93</v>
      </c>
      <c r="F63" s="61">
        <f t="shared" si="4"/>
        <v>69.15459039836568</v>
      </c>
    </row>
    <row r="64" spans="1:6" ht="12" customHeight="1">
      <c r="A64" s="17">
        <v>426</v>
      </c>
      <c r="B64" s="278" t="s">
        <v>83</v>
      </c>
      <c r="C64" s="278"/>
      <c r="D64" s="240">
        <f>'POS.DIO'!C103+'POS.DIO'!C111+'POS.DIO'!C182+'POS.DIO'!C203+'POS.DIO'!C340+'POS.DIO'!C423+'POS.DIO'!C488+'POS.DIO'!C502</f>
        <v>169500</v>
      </c>
      <c r="E64" s="28">
        <f>'POS.DIO'!D103+'POS.DIO'!D111+'POS.DIO'!D182+'POS.DIO'!D203+'POS.DIO'!D340+'POS.DIO'!D423+'POS.DIO'!D488+'POS.DIO'!D502</f>
        <v>161158.58000000002</v>
      </c>
      <c r="F64" s="61">
        <f t="shared" si="4"/>
        <v>95.07880825958703</v>
      </c>
    </row>
    <row r="65" spans="1:6" ht="12" customHeight="1">
      <c r="A65" s="52">
        <v>45</v>
      </c>
      <c r="B65" s="279" t="s">
        <v>84</v>
      </c>
      <c r="C65" s="279"/>
      <c r="D65" s="239">
        <f>SUM(D66+D67)</f>
        <v>137250</v>
      </c>
      <c r="E65" s="24">
        <f>SUM(E66+E67)</f>
        <v>112915.04999999999</v>
      </c>
      <c r="F65" s="53">
        <f t="shared" si="4"/>
        <v>82.26961748633879</v>
      </c>
    </row>
    <row r="66" spans="1:6" ht="12" customHeight="1">
      <c r="A66" s="17">
        <v>451</v>
      </c>
      <c r="B66" s="278" t="s">
        <v>85</v>
      </c>
      <c r="C66" s="278"/>
      <c r="D66" s="240">
        <f>'POS.DIO'!C109</f>
        <v>25000</v>
      </c>
      <c r="E66" s="28">
        <f>'POS.DIO'!D109</f>
        <v>666.04</v>
      </c>
      <c r="F66" s="61">
        <f t="shared" si="4"/>
        <v>2.66416</v>
      </c>
    </row>
    <row r="67" spans="1:6" ht="12" customHeight="1">
      <c r="A67" s="17">
        <v>452</v>
      </c>
      <c r="B67" s="278" t="s">
        <v>86</v>
      </c>
      <c r="C67" s="278"/>
      <c r="D67" s="240">
        <f>'POS.DIO'!C58</f>
        <v>112250</v>
      </c>
      <c r="E67" s="28">
        <f>'POS.DIO'!D58</f>
        <v>112249.01</v>
      </c>
      <c r="F67" s="61">
        <v>0</v>
      </c>
    </row>
    <row r="68" spans="1:6" ht="12" customHeight="1">
      <c r="A68" s="63"/>
      <c r="B68" s="64"/>
      <c r="C68" s="64"/>
      <c r="D68" s="243"/>
      <c r="E68" s="65"/>
      <c r="F68" s="66"/>
    </row>
    <row r="69" ht="12.75">
      <c r="C69" s="67" t="s">
        <v>87</v>
      </c>
    </row>
    <row r="70" spans="1:6" ht="36.75" customHeight="1">
      <c r="A70" s="280" t="s">
        <v>287</v>
      </c>
      <c r="B70" s="280"/>
      <c r="C70" s="280"/>
      <c r="D70" s="280"/>
      <c r="E70" s="280"/>
      <c r="F70" s="280"/>
    </row>
  </sheetData>
  <sheetProtection selectLockedCells="1" selectUnlockedCells="1"/>
  <mergeCells count="78">
    <mergeCell ref="A2:F2"/>
    <mergeCell ref="A4:C4"/>
    <mergeCell ref="B5:F5"/>
    <mergeCell ref="B6:C6"/>
    <mergeCell ref="A7:F7"/>
    <mergeCell ref="B8:C8"/>
    <mergeCell ref="B9:C9"/>
    <mergeCell ref="B10:C10"/>
    <mergeCell ref="B11:C11"/>
    <mergeCell ref="B12:C12"/>
    <mergeCell ref="B13:C13"/>
    <mergeCell ref="M13:O13"/>
    <mergeCell ref="B14:C14"/>
    <mergeCell ref="H14:J14"/>
    <mergeCell ref="M14:O14"/>
    <mergeCell ref="B15:C15"/>
    <mergeCell ref="H15:J15"/>
    <mergeCell ref="M15:O15"/>
    <mergeCell ref="B16:C16"/>
    <mergeCell ref="H16:J16"/>
    <mergeCell ref="M16:O16"/>
    <mergeCell ref="B17:C17"/>
    <mergeCell ref="H17:J17"/>
    <mergeCell ref="M17:O17"/>
    <mergeCell ref="B18:C18"/>
    <mergeCell ref="H18:J18"/>
    <mergeCell ref="M18:N18"/>
    <mergeCell ref="B19:C19"/>
    <mergeCell ref="H19:I19"/>
    <mergeCell ref="B20:C20"/>
    <mergeCell ref="B21:C21"/>
    <mergeCell ref="B22:C22"/>
    <mergeCell ref="B23:C23"/>
    <mergeCell ref="B24:C24"/>
    <mergeCell ref="A25:F25"/>
    <mergeCell ref="B26:C26"/>
    <mergeCell ref="B27:C27"/>
    <mergeCell ref="B28:C28"/>
    <mergeCell ref="B29:C29"/>
    <mergeCell ref="A30:F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57:F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70:F70"/>
  </mergeCells>
  <printOptions/>
  <pageMargins left="0.7083333333333334" right="0.7083333333333334" top="0.7479166666666667" bottom="0.7479166666666667" header="0.5118055555555555" footer="0.31527777777777777"/>
  <pageSetup horizontalDpi="300" verticalDpi="300" orientation="landscape" paperSize="9" scale="90" r:id="rId1"/>
  <headerFooter alignWithMargins="0">
    <oddFooter>&amp;C&amp;"Times New Roman,Regular"Stranica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68"/>
  <sheetViews>
    <sheetView tabSelected="1" zoomScale="130" zoomScaleNormal="130" zoomScalePageLayoutView="0" workbookViewId="0" topLeftCell="A478">
      <selection activeCell="A507" sqref="A507:C507"/>
    </sheetView>
  </sheetViews>
  <sheetFormatPr defaultColWidth="7.8515625" defaultRowHeight="12.75"/>
  <cols>
    <col min="1" max="1" width="3.8515625" style="5" customWidth="1"/>
    <col min="2" max="2" width="63.140625" style="5" customWidth="1"/>
    <col min="3" max="4" width="14.28125" style="40" customWidth="1"/>
    <col min="5" max="5" width="5.00390625" style="5" customWidth="1"/>
    <col min="6" max="7" width="7.8515625" style="1" customWidth="1"/>
    <col min="8" max="8" width="8.57421875" style="1" customWidth="1"/>
    <col min="9" max="9" width="7.8515625" style="1" customWidth="1"/>
    <col min="10" max="10" width="5.8515625" style="1" customWidth="1"/>
    <col min="11" max="11" width="9.8515625" style="1" customWidth="1"/>
    <col min="12" max="18" width="7.8515625" style="1" customWidth="1"/>
    <col min="19" max="19" width="12.28125" style="1" customWidth="1"/>
    <col min="20" max="16384" width="7.8515625" style="1" customWidth="1"/>
  </cols>
  <sheetData>
    <row r="1" spans="1:4" ht="18" customHeight="1">
      <c r="A1" s="349" t="s">
        <v>94</v>
      </c>
      <c r="B1" s="349"/>
      <c r="C1" s="68"/>
      <c r="D1" s="68"/>
    </row>
    <row r="2" spans="1:4" ht="15.75" customHeight="1">
      <c r="A2" s="350" t="s">
        <v>295</v>
      </c>
      <c r="B2" s="350"/>
      <c r="C2" s="350"/>
      <c r="D2" s="350"/>
    </row>
    <row r="3" spans="1:4" ht="15.75" customHeight="1">
      <c r="A3" s="350" t="s">
        <v>95</v>
      </c>
      <c r="B3" s="350"/>
      <c r="C3" s="350"/>
      <c r="D3" s="350"/>
    </row>
    <row r="4" spans="1:5" ht="15.75" customHeight="1">
      <c r="A4" s="274" t="s">
        <v>96</v>
      </c>
      <c r="B4" s="274"/>
      <c r="C4" s="274"/>
      <c r="D4" s="274"/>
      <c r="E4" s="274"/>
    </row>
    <row r="5" spans="1:5" ht="15" customHeight="1">
      <c r="A5" s="351"/>
      <c r="B5" s="351"/>
      <c r="C5" s="351"/>
      <c r="D5" s="351"/>
      <c r="E5" s="351"/>
    </row>
    <row r="6" spans="1:5" ht="29.25" customHeight="1">
      <c r="A6" s="69" t="s">
        <v>97</v>
      </c>
      <c r="B6" s="70" t="s">
        <v>98</v>
      </c>
      <c r="C6" s="71" t="s">
        <v>1</v>
      </c>
      <c r="D6" s="71" t="s">
        <v>99</v>
      </c>
      <c r="E6" s="69" t="s">
        <v>100</v>
      </c>
    </row>
    <row r="7" spans="1:5" ht="11.25" customHeight="1">
      <c r="A7" s="20"/>
      <c r="B7" s="72"/>
      <c r="C7" s="73" t="s">
        <v>27</v>
      </c>
      <c r="D7" s="73" t="s">
        <v>28</v>
      </c>
      <c r="E7" s="74" t="s">
        <v>4</v>
      </c>
    </row>
    <row r="8" spans="1:5" ht="27" customHeight="1">
      <c r="A8" s="347" t="s">
        <v>101</v>
      </c>
      <c r="B8" s="347"/>
      <c r="C8" s="75">
        <f>SUM(C9,C32)</f>
        <v>7852854.4</v>
      </c>
      <c r="D8" s="75">
        <f>SUM(D9,D32)</f>
        <v>4630900.4</v>
      </c>
      <c r="E8" s="76">
        <f aca="true" t="shared" si="0" ref="E8:E30">D8/C8*100</f>
        <v>58.97091890561475</v>
      </c>
    </row>
    <row r="9" spans="1:5" ht="18.75" customHeight="1">
      <c r="A9" s="345" t="s">
        <v>102</v>
      </c>
      <c r="B9" s="345"/>
      <c r="C9" s="77">
        <f>C10</f>
        <v>136250</v>
      </c>
      <c r="D9" s="77">
        <f>D10</f>
        <v>133038.1</v>
      </c>
      <c r="E9" s="78">
        <f t="shared" si="0"/>
        <v>97.64264220183486</v>
      </c>
    </row>
    <row r="10" spans="1:5" s="81" customFormat="1" ht="17.25" customHeight="1">
      <c r="A10" s="343" t="s">
        <v>103</v>
      </c>
      <c r="B10" s="343"/>
      <c r="C10" s="79">
        <f>SUM(C11,C24)</f>
        <v>136250</v>
      </c>
      <c r="D10" s="79">
        <f>SUM(D11,D24)</f>
        <v>133038.1</v>
      </c>
      <c r="E10" s="80">
        <f t="shared" si="0"/>
        <v>97.64264220183486</v>
      </c>
    </row>
    <row r="11" spans="1:5" ht="27" customHeight="1">
      <c r="A11" s="348" t="s">
        <v>104</v>
      </c>
      <c r="B11" s="348"/>
      <c r="C11" s="82">
        <f>SUM(C12,C18)</f>
        <v>129000</v>
      </c>
      <c r="D11" s="82">
        <f>SUM(D12,D18)</f>
        <v>125806.15</v>
      </c>
      <c r="E11" s="83">
        <f t="shared" si="0"/>
        <v>97.5241472868217</v>
      </c>
    </row>
    <row r="12" spans="1:5" ht="13.5" customHeight="1">
      <c r="A12" s="318" t="s">
        <v>105</v>
      </c>
      <c r="B12" s="318"/>
      <c r="C12" s="84">
        <f aca="true" t="shared" si="1" ref="C12:D15">C13</f>
        <v>123000</v>
      </c>
      <c r="D12" s="85">
        <f t="shared" si="1"/>
        <v>119806.15</v>
      </c>
      <c r="E12" s="86">
        <f t="shared" si="0"/>
        <v>97.40337398373983</v>
      </c>
    </row>
    <row r="13" spans="1:5" ht="13.5" customHeight="1">
      <c r="A13" s="344" t="s">
        <v>106</v>
      </c>
      <c r="B13" s="344"/>
      <c r="C13" s="87">
        <f t="shared" si="1"/>
        <v>123000</v>
      </c>
      <c r="D13" s="87">
        <f t="shared" si="1"/>
        <v>119806.15</v>
      </c>
      <c r="E13" s="88">
        <f t="shared" si="0"/>
        <v>97.40337398373983</v>
      </c>
    </row>
    <row r="14" spans="1:5" ht="13.5" customHeight="1">
      <c r="A14" s="299" t="s">
        <v>107</v>
      </c>
      <c r="B14" s="299"/>
      <c r="C14" s="89">
        <f t="shared" si="1"/>
        <v>123000</v>
      </c>
      <c r="D14" s="89">
        <f t="shared" si="1"/>
        <v>119806.15</v>
      </c>
      <c r="E14" s="90">
        <f t="shared" si="0"/>
        <v>97.40337398373983</v>
      </c>
    </row>
    <row r="15" spans="1:5" ht="13.5" customHeight="1">
      <c r="A15" s="91">
        <v>3</v>
      </c>
      <c r="B15" s="92" t="s">
        <v>108</v>
      </c>
      <c r="C15" s="93">
        <f t="shared" si="1"/>
        <v>123000</v>
      </c>
      <c r="D15" s="93">
        <f t="shared" si="1"/>
        <v>119806.15</v>
      </c>
      <c r="E15" s="94">
        <f t="shared" si="0"/>
        <v>97.40337398373983</v>
      </c>
    </row>
    <row r="16" spans="1:5" ht="13.5" customHeight="1">
      <c r="A16" s="91">
        <v>32</v>
      </c>
      <c r="B16" s="92" t="s">
        <v>109</v>
      </c>
      <c r="C16" s="95">
        <f>SUM(C17:C17)</f>
        <v>123000</v>
      </c>
      <c r="D16" s="95">
        <f>SUM(D17:D17)</f>
        <v>119806.15</v>
      </c>
      <c r="E16" s="94">
        <f t="shared" si="0"/>
        <v>97.40337398373983</v>
      </c>
    </row>
    <row r="17" spans="1:5" ht="13.5" customHeight="1">
      <c r="A17" s="96">
        <v>329</v>
      </c>
      <c r="B17" s="97" t="s">
        <v>60</v>
      </c>
      <c r="C17" s="98">
        <v>123000</v>
      </c>
      <c r="D17" s="98">
        <v>119806.15</v>
      </c>
      <c r="E17" s="99">
        <f t="shared" si="0"/>
        <v>97.40337398373983</v>
      </c>
    </row>
    <row r="18" spans="1:5" ht="13.5" customHeight="1">
      <c r="A18" s="318" t="s">
        <v>110</v>
      </c>
      <c r="B18" s="318"/>
      <c r="C18" s="84">
        <f aca="true" t="shared" si="2" ref="C18:D21">C19</f>
        <v>6000</v>
      </c>
      <c r="D18" s="85">
        <f t="shared" si="2"/>
        <v>6000</v>
      </c>
      <c r="E18" s="86">
        <f t="shared" si="0"/>
        <v>100</v>
      </c>
    </row>
    <row r="19" spans="1:5" ht="13.5" customHeight="1">
      <c r="A19" s="344" t="s">
        <v>106</v>
      </c>
      <c r="B19" s="344"/>
      <c r="C19" s="87">
        <f t="shared" si="2"/>
        <v>6000</v>
      </c>
      <c r="D19" s="87">
        <f t="shared" si="2"/>
        <v>6000</v>
      </c>
      <c r="E19" s="88">
        <f t="shared" si="0"/>
        <v>100</v>
      </c>
    </row>
    <row r="20" spans="1:5" ht="13.5" customHeight="1">
      <c r="A20" s="299" t="s">
        <v>107</v>
      </c>
      <c r="B20" s="299"/>
      <c r="C20" s="89">
        <f t="shared" si="2"/>
        <v>6000</v>
      </c>
      <c r="D20" s="89">
        <f t="shared" si="2"/>
        <v>6000</v>
      </c>
      <c r="E20" s="90">
        <f t="shared" si="0"/>
        <v>100</v>
      </c>
    </row>
    <row r="21" spans="1:5" ht="13.5" customHeight="1">
      <c r="A21" s="91">
        <v>3</v>
      </c>
      <c r="B21" s="92" t="s">
        <v>108</v>
      </c>
      <c r="C21" s="93">
        <f t="shared" si="2"/>
        <v>6000</v>
      </c>
      <c r="D21" s="93">
        <f t="shared" si="2"/>
        <v>6000</v>
      </c>
      <c r="E21" s="94">
        <f t="shared" si="0"/>
        <v>100</v>
      </c>
    </row>
    <row r="22" spans="1:5" ht="13.5" customHeight="1">
      <c r="A22" s="91">
        <v>38</v>
      </c>
      <c r="B22" s="92" t="s">
        <v>111</v>
      </c>
      <c r="C22" s="95">
        <f>SUM(C23:C23)</f>
        <v>6000</v>
      </c>
      <c r="D22" s="95">
        <f>SUM(D23:D23)</f>
        <v>6000</v>
      </c>
      <c r="E22" s="94">
        <f t="shared" si="0"/>
        <v>100</v>
      </c>
    </row>
    <row r="23" spans="1:5" ht="13.5" customHeight="1">
      <c r="A23" s="96">
        <v>381</v>
      </c>
      <c r="B23" s="97" t="s">
        <v>71</v>
      </c>
      <c r="C23" s="98">
        <v>6000</v>
      </c>
      <c r="D23" s="98">
        <v>6000</v>
      </c>
      <c r="E23" s="99">
        <f t="shared" si="0"/>
        <v>100</v>
      </c>
    </row>
    <row r="24" spans="1:5" ht="21" customHeight="1">
      <c r="A24" s="320" t="s">
        <v>112</v>
      </c>
      <c r="B24" s="320"/>
      <c r="C24" s="82">
        <f aca="true" t="shared" si="3" ref="C24:D28">C25</f>
        <v>7250</v>
      </c>
      <c r="D24" s="82">
        <f t="shared" si="3"/>
        <v>7231.95</v>
      </c>
      <c r="E24" s="83">
        <f t="shared" si="0"/>
        <v>99.75103448275861</v>
      </c>
    </row>
    <row r="25" spans="1:5" ht="13.5" customHeight="1">
      <c r="A25" s="318" t="s">
        <v>113</v>
      </c>
      <c r="B25" s="318"/>
      <c r="C25" s="84">
        <f t="shared" si="3"/>
        <v>7250</v>
      </c>
      <c r="D25" s="85">
        <f t="shared" si="3"/>
        <v>7231.95</v>
      </c>
      <c r="E25" s="86">
        <f t="shared" si="0"/>
        <v>99.75103448275861</v>
      </c>
    </row>
    <row r="26" spans="1:5" ht="13.5" customHeight="1">
      <c r="A26" s="344" t="s">
        <v>114</v>
      </c>
      <c r="B26" s="344"/>
      <c r="C26" s="87">
        <f t="shared" si="3"/>
        <v>7250</v>
      </c>
      <c r="D26" s="87">
        <f t="shared" si="3"/>
        <v>7231.95</v>
      </c>
      <c r="E26" s="88">
        <f t="shared" si="0"/>
        <v>99.75103448275861</v>
      </c>
    </row>
    <row r="27" spans="1:5" ht="13.5" customHeight="1">
      <c r="A27" s="299" t="s">
        <v>107</v>
      </c>
      <c r="B27" s="299"/>
      <c r="C27" s="89">
        <f t="shared" si="3"/>
        <v>7250</v>
      </c>
      <c r="D27" s="89">
        <f t="shared" si="3"/>
        <v>7231.95</v>
      </c>
      <c r="E27" s="90">
        <f t="shared" si="0"/>
        <v>99.75103448275861</v>
      </c>
    </row>
    <row r="28" spans="1:5" ht="13.5" customHeight="1">
      <c r="A28" s="91">
        <v>3</v>
      </c>
      <c r="B28" s="92" t="s">
        <v>108</v>
      </c>
      <c r="C28" s="93">
        <f t="shared" si="3"/>
        <v>7250</v>
      </c>
      <c r="D28" s="93">
        <f t="shared" si="3"/>
        <v>7231.95</v>
      </c>
      <c r="E28" s="94">
        <f t="shared" si="0"/>
        <v>99.75103448275861</v>
      </c>
    </row>
    <row r="29" spans="1:5" ht="13.5" customHeight="1">
      <c r="A29" s="91">
        <v>38</v>
      </c>
      <c r="B29" s="92" t="s">
        <v>111</v>
      </c>
      <c r="C29" s="95">
        <f>SUM(C30:C30)</f>
        <v>7250</v>
      </c>
      <c r="D29" s="95">
        <f>SUM(D30:D30)</f>
        <v>7231.95</v>
      </c>
      <c r="E29" s="94">
        <f t="shared" si="0"/>
        <v>99.75103448275861</v>
      </c>
    </row>
    <row r="30" spans="1:5" ht="13.5" customHeight="1">
      <c r="A30" s="96">
        <v>381</v>
      </c>
      <c r="B30" s="97" t="s">
        <v>71</v>
      </c>
      <c r="C30" s="98">
        <v>7250</v>
      </c>
      <c r="D30" s="98">
        <v>7231.95</v>
      </c>
      <c r="E30" s="99">
        <f t="shared" si="0"/>
        <v>99.75103448275861</v>
      </c>
    </row>
    <row r="31" spans="1:5" ht="13.5" customHeight="1">
      <c r="A31" s="100"/>
      <c r="B31" s="101"/>
      <c r="C31" s="98"/>
      <c r="D31" s="98"/>
      <c r="E31" s="7"/>
    </row>
    <row r="32" spans="1:5" ht="21.75" customHeight="1">
      <c r="A32" s="345" t="s">
        <v>115</v>
      </c>
      <c r="B32" s="345"/>
      <c r="C32" s="102">
        <f>C33</f>
        <v>7716604.4</v>
      </c>
      <c r="D32" s="102">
        <f>D33</f>
        <v>4497862.300000001</v>
      </c>
      <c r="E32" s="78">
        <f aca="true" t="shared" si="4" ref="E32:E37">D32/C32*100</f>
        <v>58.28810273078143</v>
      </c>
    </row>
    <row r="33" spans="1:5" s="105" customFormat="1" ht="20.25" customHeight="1">
      <c r="A33" s="346" t="s">
        <v>89</v>
      </c>
      <c r="B33" s="346"/>
      <c r="C33" s="103">
        <f>SUM(C34,C119,C170,C204,C239,C248,C282,C309,C341,C349,C384,C399,C433,C469,C496+C225)</f>
        <v>7716604.4</v>
      </c>
      <c r="D33" s="103">
        <f>SUM(D34,D119,D170,D204,D239,D248,D282,D309,D341,D349,D384,D399,D433,D469,D496+D225)</f>
        <v>4497862.300000001</v>
      </c>
      <c r="E33" s="104">
        <f t="shared" si="4"/>
        <v>58.28810273078143</v>
      </c>
    </row>
    <row r="34" spans="1:5" ht="24" customHeight="1">
      <c r="A34" s="320" t="s">
        <v>116</v>
      </c>
      <c r="B34" s="320"/>
      <c r="C34" s="82">
        <f>SUM(C35,C59,C65,C71,C77,C83,C97,C104,C112)</f>
        <v>1640445.54</v>
      </c>
      <c r="D34" s="82">
        <f>SUM(D35,D59,D65,D71,D77,D83,D97,D104,D112)</f>
        <v>1428889.1</v>
      </c>
      <c r="E34" s="83">
        <f t="shared" si="4"/>
        <v>87.10372061482761</v>
      </c>
    </row>
    <row r="35" spans="1:5" ht="19.5" customHeight="1">
      <c r="A35" s="317" t="s">
        <v>117</v>
      </c>
      <c r="B35" s="317"/>
      <c r="C35" s="106">
        <f>C36</f>
        <v>1262000</v>
      </c>
      <c r="D35" s="107">
        <f>D36</f>
        <v>1141713.97</v>
      </c>
      <c r="E35" s="108">
        <f t="shared" si="4"/>
        <v>90.46861885895404</v>
      </c>
    </row>
    <row r="36" spans="1:5" ht="13.5" customHeight="1">
      <c r="A36" s="340" t="s">
        <v>106</v>
      </c>
      <c r="B36" s="340"/>
      <c r="C36" s="109">
        <f>SUM(C41+C56)</f>
        <v>1262000</v>
      </c>
      <c r="D36" s="109">
        <f>SUM(D41+D56)</f>
        <v>1141713.97</v>
      </c>
      <c r="E36" s="88">
        <f t="shared" si="4"/>
        <v>90.46861885895404</v>
      </c>
    </row>
    <row r="37" spans="1:5" s="5" customFormat="1" ht="13.5" customHeight="1">
      <c r="A37" s="306" t="s">
        <v>107</v>
      </c>
      <c r="B37" s="306"/>
      <c r="C37" s="110">
        <v>479342</v>
      </c>
      <c r="D37" s="110">
        <v>0</v>
      </c>
      <c r="E37" s="90">
        <f t="shared" si="4"/>
        <v>0</v>
      </c>
    </row>
    <row r="38" spans="1:5" s="5" customFormat="1" ht="13.5" customHeight="1">
      <c r="A38" s="306" t="s">
        <v>118</v>
      </c>
      <c r="B38" s="306"/>
      <c r="C38" s="110">
        <v>428908</v>
      </c>
      <c r="D38" s="110">
        <v>800661.96</v>
      </c>
      <c r="E38" s="90">
        <v>0</v>
      </c>
    </row>
    <row r="39" spans="1:5" ht="13.5" customHeight="1">
      <c r="A39" s="306" t="s">
        <v>119</v>
      </c>
      <c r="B39" s="306"/>
      <c r="C39" s="89">
        <v>241500</v>
      </c>
      <c r="D39" s="89">
        <v>228803</v>
      </c>
      <c r="E39" s="90">
        <f>D39/C39*100</f>
        <v>94.7424430641822</v>
      </c>
    </row>
    <row r="40" spans="1:5" ht="13.5" customHeight="1">
      <c r="A40" s="306" t="s">
        <v>120</v>
      </c>
      <c r="B40" s="306"/>
      <c r="C40" s="89">
        <v>112250</v>
      </c>
      <c r="D40" s="89">
        <v>112249.01</v>
      </c>
      <c r="E40" s="90">
        <v>0</v>
      </c>
    </row>
    <row r="41" spans="1:5" ht="13.5" customHeight="1">
      <c r="A41" s="111">
        <v>3</v>
      </c>
      <c r="B41" s="92" t="s">
        <v>108</v>
      </c>
      <c r="C41" s="112">
        <f>SUM(C42,C46,C52,C54)</f>
        <v>1149750</v>
      </c>
      <c r="D41" s="112">
        <f>SUM(D42,D46,D52,D54)</f>
        <v>1029464.9600000001</v>
      </c>
      <c r="E41" s="94">
        <f aca="true" t="shared" si="5" ref="E41:E49">D41/C41*100</f>
        <v>89.53815699065015</v>
      </c>
    </row>
    <row r="42" spans="1:5" ht="13.5" customHeight="1">
      <c r="A42" s="111">
        <v>31</v>
      </c>
      <c r="B42" s="92" t="s">
        <v>121</v>
      </c>
      <c r="C42" s="112">
        <f>SUM(C43,C44,C45)</f>
        <v>672000</v>
      </c>
      <c r="D42" s="112">
        <f>SUM(D43,D44,D45)</f>
        <v>547588.8</v>
      </c>
      <c r="E42" s="94">
        <f t="shared" si="5"/>
        <v>81.48642857142858</v>
      </c>
    </row>
    <row r="43" spans="1:5" ht="13.5" customHeight="1">
      <c r="A43" s="113">
        <v>311</v>
      </c>
      <c r="B43" s="97" t="s">
        <v>52</v>
      </c>
      <c r="C43" s="98">
        <v>570000</v>
      </c>
      <c r="D43" s="98">
        <v>467091.81</v>
      </c>
      <c r="E43" s="99">
        <f t="shared" si="5"/>
        <v>81.94593157894737</v>
      </c>
    </row>
    <row r="44" spans="1:5" ht="13.5" customHeight="1">
      <c r="A44" s="113">
        <v>312</v>
      </c>
      <c r="B44" s="97" t="s">
        <v>53</v>
      </c>
      <c r="C44" s="98">
        <v>8000</v>
      </c>
      <c r="D44" s="98">
        <v>3000</v>
      </c>
      <c r="E44" s="99">
        <f t="shared" si="5"/>
        <v>37.5</v>
      </c>
    </row>
    <row r="45" spans="1:5" ht="13.5" customHeight="1">
      <c r="A45" s="113">
        <v>313</v>
      </c>
      <c r="B45" s="97" t="s">
        <v>54</v>
      </c>
      <c r="C45" s="98">
        <v>94000</v>
      </c>
      <c r="D45" s="98">
        <v>77496.99</v>
      </c>
      <c r="E45" s="99">
        <f t="shared" si="5"/>
        <v>82.44360638297873</v>
      </c>
    </row>
    <row r="46" spans="1:5" ht="13.5" customHeight="1">
      <c r="A46" s="111">
        <v>32</v>
      </c>
      <c r="B46" s="92" t="s">
        <v>109</v>
      </c>
      <c r="C46" s="112">
        <f>SUM(C47,C48,C49,C50,C51)</f>
        <v>450000</v>
      </c>
      <c r="D46" s="112">
        <f>SUM(D47,D48,D49,D50,D51)</f>
        <v>454539.07</v>
      </c>
      <c r="E46" s="94">
        <f t="shared" si="5"/>
        <v>101.00868222222223</v>
      </c>
    </row>
    <row r="47" spans="1:5" ht="13.5" customHeight="1">
      <c r="A47" s="113">
        <v>321</v>
      </c>
      <c r="B47" s="97" t="s">
        <v>56</v>
      </c>
      <c r="C47" s="98">
        <v>25000</v>
      </c>
      <c r="D47" s="98">
        <v>17707</v>
      </c>
      <c r="E47" s="99">
        <f t="shared" si="5"/>
        <v>70.828</v>
      </c>
    </row>
    <row r="48" spans="1:17" ht="13.5" customHeight="1">
      <c r="A48" s="113">
        <v>322</v>
      </c>
      <c r="B48" s="97" t="s">
        <v>57</v>
      </c>
      <c r="C48" s="98">
        <v>115000</v>
      </c>
      <c r="D48" s="224">
        <v>115714.23</v>
      </c>
      <c r="E48" s="99">
        <f t="shared" si="5"/>
        <v>100.6210695652174</v>
      </c>
      <c r="F48" s="223"/>
      <c r="G48" s="300"/>
      <c r="H48" s="300"/>
      <c r="I48" s="300"/>
      <c r="J48" s="300"/>
      <c r="N48" s="300"/>
      <c r="O48" s="300"/>
      <c r="P48" s="300"/>
      <c r="Q48" s="300"/>
    </row>
    <row r="49" spans="1:17" ht="13.5" customHeight="1">
      <c r="A49" s="113">
        <v>323</v>
      </c>
      <c r="B49" s="97" t="s">
        <v>58</v>
      </c>
      <c r="C49" s="98">
        <v>255000</v>
      </c>
      <c r="D49" s="225">
        <v>261487.94</v>
      </c>
      <c r="E49" s="99">
        <f t="shared" si="5"/>
        <v>102.54429019607842</v>
      </c>
      <c r="F49" s="223"/>
      <c r="G49" s="300"/>
      <c r="H49" s="300"/>
      <c r="I49" s="300"/>
      <c r="J49" s="300"/>
      <c r="N49" s="300"/>
      <c r="O49" s="300"/>
      <c r="P49" s="300"/>
      <c r="Q49" s="300"/>
    </row>
    <row r="50" spans="1:5" ht="13.5" customHeight="1">
      <c r="A50" s="113">
        <v>324</v>
      </c>
      <c r="B50" s="97" t="s">
        <v>122</v>
      </c>
      <c r="C50" s="98">
        <v>0</v>
      </c>
      <c r="D50" s="98">
        <v>0</v>
      </c>
      <c r="E50" s="99">
        <v>0</v>
      </c>
    </row>
    <row r="51" spans="1:17" ht="13.5" customHeight="1">
      <c r="A51" s="113">
        <v>329</v>
      </c>
      <c r="B51" s="97" t="s">
        <v>60</v>
      </c>
      <c r="C51" s="98">
        <v>55000</v>
      </c>
      <c r="D51" s="225">
        <v>59629.9</v>
      </c>
      <c r="E51" s="99">
        <f>D51/C51*100</f>
        <v>108.41799999999999</v>
      </c>
      <c r="F51" s="223"/>
      <c r="G51" s="300"/>
      <c r="H51" s="300"/>
      <c r="I51" s="300"/>
      <c r="J51" s="300"/>
      <c r="N51" s="300"/>
      <c r="O51" s="300"/>
      <c r="P51" s="300"/>
      <c r="Q51" s="300"/>
    </row>
    <row r="52" spans="1:5" ht="13.5" customHeight="1">
      <c r="A52" s="111">
        <v>34</v>
      </c>
      <c r="B52" s="92" t="s">
        <v>123</v>
      </c>
      <c r="C52" s="114">
        <f>SUM(C53:C53)</f>
        <v>9000</v>
      </c>
      <c r="D52" s="114">
        <f>SUM(D53:D53)</f>
        <v>8587.09</v>
      </c>
      <c r="E52" s="94">
        <f>D52/C52*100</f>
        <v>95.4121111111111</v>
      </c>
    </row>
    <row r="53" spans="1:5" ht="13.5" customHeight="1">
      <c r="A53" s="113">
        <v>343</v>
      </c>
      <c r="B53" s="97" t="s">
        <v>124</v>
      </c>
      <c r="C53" s="98">
        <v>9000</v>
      </c>
      <c r="D53" s="98">
        <v>8587.09</v>
      </c>
      <c r="E53" s="99">
        <f>D53/C53*100</f>
        <v>95.4121111111111</v>
      </c>
    </row>
    <row r="54" spans="1:5" ht="13.5" customHeight="1">
      <c r="A54" s="111">
        <v>36</v>
      </c>
      <c r="B54" s="92" t="s">
        <v>125</v>
      </c>
      <c r="C54" s="115">
        <f>SUM(C55:C55)</f>
        <v>18750</v>
      </c>
      <c r="D54" s="115">
        <f>SUM(D55:D55)</f>
        <v>18750</v>
      </c>
      <c r="E54" s="99">
        <v>0</v>
      </c>
    </row>
    <row r="55" spans="1:5" ht="13.5" customHeight="1">
      <c r="A55" s="113">
        <v>363</v>
      </c>
      <c r="B55" s="97" t="s">
        <v>66</v>
      </c>
      <c r="C55" s="98">
        <v>18750</v>
      </c>
      <c r="D55" s="116">
        <v>18750</v>
      </c>
      <c r="E55" s="99">
        <v>0</v>
      </c>
    </row>
    <row r="56" spans="1:5" ht="13.5" customHeight="1">
      <c r="A56" s="111">
        <v>4</v>
      </c>
      <c r="B56" s="92" t="s">
        <v>126</v>
      </c>
      <c r="C56" s="93">
        <f>C57</f>
        <v>112250</v>
      </c>
      <c r="D56" s="93">
        <f>D57</f>
        <v>112249.01</v>
      </c>
      <c r="E56" s="94">
        <v>0</v>
      </c>
    </row>
    <row r="57" spans="1:5" ht="13.5" customHeight="1">
      <c r="A57" s="111">
        <v>45</v>
      </c>
      <c r="B57" s="92" t="s">
        <v>127</v>
      </c>
      <c r="C57" s="95">
        <f>SUM(C58:C58)</f>
        <v>112250</v>
      </c>
      <c r="D57" s="95">
        <f>SUM(D58:D58)</f>
        <v>112249.01</v>
      </c>
      <c r="E57" s="94">
        <v>0</v>
      </c>
    </row>
    <row r="58" spans="1:5" ht="13.5" customHeight="1">
      <c r="A58" s="117">
        <v>452</v>
      </c>
      <c r="B58" s="97" t="s">
        <v>86</v>
      </c>
      <c r="C58" s="98">
        <v>112250</v>
      </c>
      <c r="D58" s="98">
        <v>112249.01</v>
      </c>
      <c r="E58" s="99"/>
    </row>
    <row r="59" spans="1:8" ht="15.75" customHeight="1">
      <c r="A59" s="317" t="s">
        <v>128</v>
      </c>
      <c r="B59" s="317"/>
      <c r="C59" s="106">
        <f aca="true" t="shared" si="6" ref="C59:D62">C60</f>
        <v>17145.54</v>
      </c>
      <c r="D59" s="106">
        <f t="shared" si="6"/>
        <v>0</v>
      </c>
      <c r="E59" s="108">
        <f aca="true" t="shared" si="7" ref="E59:E93">D59/C59*100</f>
        <v>0</v>
      </c>
      <c r="H59" s="40"/>
    </row>
    <row r="60" spans="1:5" ht="13.5" customHeight="1">
      <c r="A60" s="327" t="s">
        <v>106</v>
      </c>
      <c r="B60" s="327"/>
      <c r="C60" s="87">
        <f t="shared" si="6"/>
        <v>17145.54</v>
      </c>
      <c r="D60" s="87">
        <f t="shared" si="6"/>
        <v>0</v>
      </c>
      <c r="E60" s="88">
        <f t="shared" si="7"/>
        <v>0</v>
      </c>
    </row>
    <row r="61" spans="1:5" ht="13.5" customHeight="1">
      <c r="A61" s="306" t="s">
        <v>107</v>
      </c>
      <c r="B61" s="306"/>
      <c r="C61" s="89">
        <f t="shared" si="6"/>
        <v>17145.54</v>
      </c>
      <c r="D61" s="89">
        <f t="shared" si="6"/>
        <v>0</v>
      </c>
      <c r="E61" s="90">
        <f t="shared" si="7"/>
        <v>0</v>
      </c>
    </row>
    <row r="62" spans="1:5" ht="13.5" customHeight="1">
      <c r="A62" s="111">
        <v>3</v>
      </c>
      <c r="B62" s="92" t="s">
        <v>108</v>
      </c>
      <c r="C62" s="93">
        <f t="shared" si="6"/>
        <v>17145.54</v>
      </c>
      <c r="D62" s="93">
        <f t="shared" si="6"/>
        <v>0</v>
      </c>
      <c r="E62" s="94">
        <f t="shared" si="7"/>
        <v>0</v>
      </c>
    </row>
    <row r="63" spans="1:5" ht="13.5" customHeight="1">
      <c r="A63" s="111">
        <v>38</v>
      </c>
      <c r="B63" s="92" t="s">
        <v>111</v>
      </c>
      <c r="C63" s="95">
        <f>SUM(C64:C64)</f>
        <v>17145.54</v>
      </c>
      <c r="D63" s="95">
        <f>SUM(D64:D64)</f>
        <v>0</v>
      </c>
      <c r="E63" s="94">
        <f t="shared" si="7"/>
        <v>0</v>
      </c>
    </row>
    <row r="64" spans="1:5" ht="13.5" customHeight="1">
      <c r="A64" s="113">
        <v>385</v>
      </c>
      <c r="B64" s="97" t="s">
        <v>129</v>
      </c>
      <c r="C64" s="98">
        <v>17145.54</v>
      </c>
      <c r="D64" s="116">
        <v>0</v>
      </c>
      <c r="E64" s="99">
        <f t="shared" si="7"/>
        <v>0</v>
      </c>
    </row>
    <row r="65" spans="1:5" ht="15.75" customHeight="1">
      <c r="A65" s="317" t="s">
        <v>130</v>
      </c>
      <c r="B65" s="317"/>
      <c r="C65" s="106">
        <f aca="true" t="shared" si="8" ref="C65:D68">C66</f>
        <v>5000</v>
      </c>
      <c r="D65" s="106">
        <f t="shared" si="8"/>
        <v>0</v>
      </c>
      <c r="E65" s="108">
        <f t="shared" si="7"/>
        <v>0</v>
      </c>
    </row>
    <row r="66" spans="1:5" ht="13.5" customHeight="1">
      <c r="A66" s="327" t="s">
        <v>131</v>
      </c>
      <c r="B66" s="327"/>
      <c r="C66" s="87">
        <f t="shared" si="8"/>
        <v>5000</v>
      </c>
      <c r="D66" s="87">
        <f t="shared" si="8"/>
        <v>0</v>
      </c>
      <c r="E66" s="88">
        <f t="shared" si="7"/>
        <v>0</v>
      </c>
    </row>
    <row r="67" spans="1:5" ht="13.5" customHeight="1">
      <c r="A67" s="306" t="s">
        <v>107</v>
      </c>
      <c r="B67" s="306"/>
      <c r="C67" s="89">
        <f>C68</f>
        <v>5000</v>
      </c>
      <c r="D67" s="89">
        <f>D68</f>
        <v>0</v>
      </c>
      <c r="E67" s="90">
        <f t="shared" si="7"/>
        <v>0</v>
      </c>
    </row>
    <row r="68" spans="1:5" ht="13.5" customHeight="1">
      <c r="A68" s="111">
        <v>3</v>
      </c>
      <c r="B68" s="92" t="s">
        <v>108</v>
      </c>
      <c r="C68" s="93">
        <f t="shared" si="8"/>
        <v>5000</v>
      </c>
      <c r="D68" s="93">
        <f t="shared" si="8"/>
        <v>0</v>
      </c>
      <c r="E68" s="94">
        <f t="shared" si="7"/>
        <v>0</v>
      </c>
    </row>
    <row r="69" spans="1:5" ht="13.5" customHeight="1">
      <c r="A69" s="111">
        <v>32</v>
      </c>
      <c r="B69" s="92" t="s">
        <v>109</v>
      </c>
      <c r="C69" s="95">
        <f>SUM(C70:C70)</f>
        <v>5000</v>
      </c>
      <c r="D69" s="95">
        <f>SUM(D70:D70)</f>
        <v>0</v>
      </c>
      <c r="E69" s="94">
        <f t="shared" si="7"/>
        <v>0</v>
      </c>
    </row>
    <row r="70" spans="1:5" ht="13.5" customHeight="1">
      <c r="A70" s="113">
        <v>323</v>
      </c>
      <c r="B70" s="97" t="s">
        <v>58</v>
      </c>
      <c r="C70" s="98">
        <v>5000</v>
      </c>
      <c r="D70" s="116">
        <v>0</v>
      </c>
      <c r="E70" s="99">
        <f t="shared" si="7"/>
        <v>0</v>
      </c>
    </row>
    <row r="71" spans="1:5" s="5" customFormat="1" ht="13.5" customHeight="1">
      <c r="A71" s="318" t="s">
        <v>132</v>
      </c>
      <c r="B71" s="318"/>
      <c r="C71" s="84">
        <f aca="true" t="shared" si="9" ref="C71:D75">C72</f>
        <v>35800</v>
      </c>
      <c r="D71" s="118">
        <f t="shared" si="9"/>
        <v>33239.45</v>
      </c>
      <c r="E71" s="86">
        <f t="shared" si="7"/>
        <v>92.84762569832401</v>
      </c>
    </row>
    <row r="72" spans="1:5" s="5" customFormat="1" ht="13.5" customHeight="1">
      <c r="A72" s="327" t="s">
        <v>114</v>
      </c>
      <c r="B72" s="327"/>
      <c r="C72" s="87">
        <f t="shared" si="9"/>
        <v>35800</v>
      </c>
      <c r="D72" s="87">
        <f t="shared" si="9"/>
        <v>33239.45</v>
      </c>
      <c r="E72" s="88">
        <f t="shared" si="7"/>
        <v>92.84762569832401</v>
      </c>
    </row>
    <row r="73" spans="1:5" s="5" customFormat="1" ht="13.5" customHeight="1">
      <c r="A73" s="306" t="s">
        <v>107</v>
      </c>
      <c r="B73" s="306"/>
      <c r="C73" s="89">
        <f t="shared" si="9"/>
        <v>35800</v>
      </c>
      <c r="D73" s="89">
        <f t="shared" si="9"/>
        <v>33239.45</v>
      </c>
      <c r="E73" s="90">
        <f t="shared" si="7"/>
        <v>92.84762569832401</v>
      </c>
    </row>
    <row r="74" spans="1:5" s="5" customFormat="1" ht="13.5" customHeight="1">
      <c r="A74" s="111">
        <v>3</v>
      </c>
      <c r="B74" s="92" t="s">
        <v>108</v>
      </c>
      <c r="C74" s="115">
        <f t="shared" si="9"/>
        <v>35800</v>
      </c>
      <c r="D74" s="115">
        <f t="shared" si="9"/>
        <v>33239.45</v>
      </c>
      <c r="E74" s="94">
        <f t="shared" si="7"/>
        <v>92.84762569832401</v>
      </c>
    </row>
    <row r="75" spans="1:5" s="5" customFormat="1" ht="13.5" customHeight="1">
      <c r="A75" s="111">
        <v>36</v>
      </c>
      <c r="B75" s="92" t="s">
        <v>125</v>
      </c>
      <c r="C75" s="115">
        <f t="shared" si="9"/>
        <v>35800</v>
      </c>
      <c r="D75" s="115">
        <f t="shared" si="9"/>
        <v>33239.45</v>
      </c>
      <c r="E75" s="94">
        <f t="shared" si="7"/>
        <v>92.84762569832401</v>
      </c>
    </row>
    <row r="76" spans="1:5" s="5" customFormat="1" ht="13.5" customHeight="1">
      <c r="A76" s="113">
        <v>363</v>
      </c>
      <c r="B76" s="97" t="s">
        <v>66</v>
      </c>
      <c r="C76" s="116">
        <v>35800</v>
      </c>
      <c r="D76" s="116">
        <v>33239.45</v>
      </c>
      <c r="E76" s="119">
        <f t="shared" si="7"/>
        <v>92.84762569832401</v>
      </c>
    </row>
    <row r="77" spans="1:5" ht="13.5" customHeight="1">
      <c r="A77" s="318" t="s">
        <v>133</v>
      </c>
      <c r="B77" s="318"/>
      <c r="C77" s="84">
        <f aca="true" t="shared" si="10" ref="C77:D80">C78</f>
        <v>20000</v>
      </c>
      <c r="D77" s="118">
        <f t="shared" si="10"/>
        <v>20000</v>
      </c>
      <c r="E77" s="86">
        <f t="shared" si="7"/>
        <v>100</v>
      </c>
    </row>
    <row r="78" spans="1:5" ht="13.5" customHeight="1">
      <c r="A78" s="327" t="s">
        <v>114</v>
      </c>
      <c r="B78" s="327"/>
      <c r="C78" s="87">
        <f t="shared" si="10"/>
        <v>20000</v>
      </c>
      <c r="D78" s="87">
        <f t="shared" si="10"/>
        <v>20000</v>
      </c>
      <c r="E78" s="88">
        <f t="shared" si="7"/>
        <v>100</v>
      </c>
    </row>
    <row r="79" spans="1:5" ht="13.5" customHeight="1">
      <c r="A79" s="306" t="s">
        <v>107</v>
      </c>
      <c r="B79" s="306"/>
      <c r="C79" s="89">
        <f t="shared" si="10"/>
        <v>20000</v>
      </c>
      <c r="D79" s="89">
        <f t="shared" si="10"/>
        <v>20000</v>
      </c>
      <c r="E79" s="90">
        <f t="shared" si="7"/>
        <v>100</v>
      </c>
    </row>
    <row r="80" spans="1:5" ht="13.5" customHeight="1">
      <c r="A80" s="111">
        <v>3</v>
      </c>
      <c r="B80" s="92" t="s">
        <v>108</v>
      </c>
      <c r="C80" s="93">
        <f t="shared" si="10"/>
        <v>20000</v>
      </c>
      <c r="D80" s="93">
        <f t="shared" si="10"/>
        <v>20000</v>
      </c>
      <c r="E80" s="94">
        <f t="shared" si="7"/>
        <v>100</v>
      </c>
    </row>
    <row r="81" spans="1:5" ht="13.5" customHeight="1">
      <c r="A81" s="111">
        <v>32</v>
      </c>
      <c r="B81" s="92" t="s">
        <v>109</v>
      </c>
      <c r="C81" s="95">
        <f>SUM(C82:C82)</f>
        <v>20000</v>
      </c>
      <c r="D81" s="95">
        <f>SUM(D82:D82)</f>
        <v>20000</v>
      </c>
      <c r="E81" s="94">
        <f t="shared" si="7"/>
        <v>100</v>
      </c>
    </row>
    <row r="82" spans="1:5" ht="13.5" customHeight="1">
      <c r="A82" s="113">
        <v>323</v>
      </c>
      <c r="B82" s="97" t="s">
        <v>58</v>
      </c>
      <c r="C82" s="98">
        <v>20000</v>
      </c>
      <c r="D82" s="98">
        <v>20000</v>
      </c>
      <c r="E82" s="99">
        <f t="shared" si="7"/>
        <v>100</v>
      </c>
    </row>
    <row r="83" spans="1:5" ht="13.5" customHeight="1">
      <c r="A83" s="318" t="s">
        <v>134</v>
      </c>
      <c r="B83" s="318"/>
      <c r="C83" s="84">
        <f>C84</f>
        <v>160000</v>
      </c>
      <c r="D83" s="118">
        <f>D84</f>
        <v>144421.06</v>
      </c>
      <c r="E83" s="86">
        <f t="shared" si="7"/>
        <v>90.26316249999999</v>
      </c>
    </row>
    <row r="84" spans="1:5" ht="13.5" customHeight="1">
      <c r="A84" s="327" t="s">
        <v>114</v>
      </c>
      <c r="B84" s="327"/>
      <c r="C84" s="87">
        <f>SUM(C87,C94)</f>
        <v>160000</v>
      </c>
      <c r="D84" s="87">
        <f>SUM(D87,D94)</f>
        <v>144421.06</v>
      </c>
      <c r="E84" s="88">
        <f t="shared" si="7"/>
        <v>90.26316249999999</v>
      </c>
    </row>
    <row r="85" spans="1:5" ht="13.5" customHeight="1">
      <c r="A85" s="299" t="s">
        <v>135</v>
      </c>
      <c r="B85" s="299"/>
      <c r="C85" s="89">
        <v>110000</v>
      </c>
      <c r="D85" s="89">
        <v>26401.26</v>
      </c>
      <c r="E85" s="90">
        <f t="shared" si="7"/>
        <v>24.00114545454545</v>
      </c>
    </row>
    <row r="86" spans="1:7" ht="13.5" customHeight="1">
      <c r="A86" s="342" t="s">
        <v>136</v>
      </c>
      <c r="B86" s="342"/>
      <c r="C86" s="89">
        <v>120000</v>
      </c>
      <c r="D86" s="89">
        <v>118019.8</v>
      </c>
      <c r="E86" s="90">
        <f t="shared" si="7"/>
        <v>98.34983333333334</v>
      </c>
      <c r="G86" s="120"/>
    </row>
    <row r="87" spans="1:5" ht="13.5" customHeight="1">
      <c r="A87" s="111">
        <v>3</v>
      </c>
      <c r="B87" s="92" t="s">
        <v>108</v>
      </c>
      <c r="C87" s="121">
        <f>SUM(C88,C91)</f>
        <v>155000</v>
      </c>
      <c r="D87" s="121">
        <f>SUM(D88,D91)</f>
        <v>142092.06</v>
      </c>
      <c r="E87" s="94">
        <f t="shared" si="7"/>
        <v>91.67229677419355</v>
      </c>
    </row>
    <row r="88" spans="1:5" ht="13.5" customHeight="1">
      <c r="A88" s="122">
        <v>31</v>
      </c>
      <c r="B88" s="92" t="s">
        <v>121</v>
      </c>
      <c r="C88" s="123">
        <f>SUM(C89,C90)</f>
        <v>120000</v>
      </c>
      <c r="D88" s="123">
        <f>SUM(D89,D90)</f>
        <v>117593.03</v>
      </c>
      <c r="E88" s="94">
        <f t="shared" si="7"/>
        <v>97.99419166666667</v>
      </c>
    </row>
    <row r="89" spans="1:18" ht="13.5" customHeight="1">
      <c r="A89" s="113">
        <v>311</v>
      </c>
      <c r="B89" s="97" t="s">
        <v>52</v>
      </c>
      <c r="C89" s="98">
        <v>100000</v>
      </c>
      <c r="D89" s="224">
        <v>101304.55</v>
      </c>
      <c r="E89" s="99">
        <f t="shared" si="7"/>
        <v>101.30455</v>
      </c>
      <c r="F89" s="223"/>
      <c r="G89" s="300"/>
      <c r="H89" s="300"/>
      <c r="I89" s="300"/>
      <c r="J89" s="300"/>
      <c r="O89" s="300"/>
      <c r="P89" s="300"/>
      <c r="Q89" s="300"/>
      <c r="R89" s="300"/>
    </row>
    <row r="90" spans="1:5" ht="13.5" customHeight="1">
      <c r="A90" s="113">
        <v>313</v>
      </c>
      <c r="B90" s="97" t="s">
        <v>54</v>
      </c>
      <c r="C90" s="98">
        <v>20000</v>
      </c>
      <c r="D90" s="98">
        <v>16288.48</v>
      </c>
      <c r="E90" s="99">
        <f t="shared" si="7"/>
        <v>81.44239999999999</v>
      </c>
    </row>
    <row r="91" spans="1:5" ht="13.5" customHeight="1">
      <c r="A91" s="111">
        <v>32</v>
      </c>
      <c r="B91" s="92" t="s">
        <v>109</v>
      </c>
      <c r="C91" s="112">
        <f>SUM(C92,C93)</f>
        <v>35000</v>
      </c>
      <c r="D91" s="112">
        <f>SUM(D92,D93)</f>
        <v>24499.03</v>
      </c>
      <c r="E91" s="94">
        <f t="shared" si="7"/>
        <v>69.99722857142856</v>
      </c>
    </row>
    <row r="92" spans="1:5" ht="13.5" customHeight="1">
      <c r="A92" s="113">
        <v>322</v>
      </c>
      <c r="B92" s="97" t="s">
        <v>57</v>
      </c>
      <c r="C92" s="98">
        <v>30000</v>
      </c>
      <c r="D92" s="98">
        <v>19483.69</v>
      </c>
      <c r="E92" s="99">
        <f t="shared" si="7"/>
        <v>64.94563333333333</v>
      </c>
    </row>
    <row r="93" spans="1:18" ht="13.5" customHeight="1">
      <c r="A93" s="113">
        <v>323</v>
      </c>
      <c r="B93" s="97" t="s">
        <v>58</v>
      </c>
      <c r="C93" s="98">
        <v>5000</v>
      </c>
      <c r="D93" s="224">
        <v>5015.34</v>
      </c>
      <c r="E93" s="99">
        <f t="shared" si="7"/>
        <v>100.30680000000001</v>
      </c>
      <c r="F93" s="223"/>
      <c r="G93" s="300"/>
      <c r="H93" s="300"/>
      <c r="I93" s="300"/>
      <c r="J93" s="300"/>
      <c r="O93" s="300"/>
      <c r="P93" s="300"/>
      <c r="Q93" s="300"/>
      <c r="R93" s="300"/>
    </row>
    <row r="94" spans="1:5" s="5" customFormat="1" ht="13.5" customHeight="1">
      <c r="A94" s="111">
        <v>4</v>
      </c>
      <c r="B94" s="92" t="s">
        <v>137</v>
      </c>
      <c r="C94" s="115">
        <f>C95</f>
        <v>5000</v>
      </c>
      <c r="D94" s="115">
        <f>D95</f>
        <v>2329</v>
      </c>
      <c r="E94" s="94">
        <v>0</v>
      </c>
    </row>
    <row r="95" spans="1:5" s="5" customFormat="1" ht="13.5" customHeight="1">
      <c r="A95" s="111">
        <v>42</v>
      </c>
      <c r="B95" s="92" t="s">
        <v>138</v>
      </c>
      <c r="C95" s="115">
        <f>C96</f>
        <v>5000</v>
      </c>
      <c r="D95" s="115">
        <f>D96</f>
        <v>2329</v>
      </c>
      <c r="E95" s="94">
        <v>0</v>
      </c>
    </row>
    <row r="96" spans="1:5" s="5" customFormat="1" ht="13.5" customHeight="1">
      <c r="A96" s="113">
        <v>422</v>
      </c>
      <c r="B96" s="97" t="s">
        <v>82</v>
      </c>
      <c r="C96" s="98">
        <v>5000</v>
      </c>
      <c r="D96" s="98">
        <v>2329</v>
      </c>
      <c r="E96" s="99">
        <v>0</v>
      </c>
    </row>
    <row r="97" spans="1:5" ht="27" customHeight="1">
      <c r="A97" s="318" t="s">
        <v>139</v>
      </c>
      <c r="B97" s="318"/>
      <c r="C97" s="106">
        <f aca="true" t="shared" si="11" ref="C97:D100">C98</f>
        <v>20000</v>
      </c>
      <c r="D97" s="226">
        <f t="shared" si="11"/>
        <v>23348.58</v>
      </c>
      <c r="E97" s="108">
        <f aca="true" t="shared" si="12" ref="E97:E123">D97/C97*100</f>
        <v>116.7429</v>
      </c>
    </row>
    <row r="98" spans="1:5" ht="13.5" customHeight="1">
      <c r="A98" s="327" t="s">
        <v>140</v>
      </c>
      <c r="B98" s="327"/>
      <c r="C98" s="87">
        <f t="shared" si="11"/>
        <v>20000</v>
      </c>
      <c r="D98" s="87">
        <f t="shared" si="11"/>
        <v>23348.58</v>
      </c>
      <c r="E98" s="88">
        <f t="shared" si="12"/>
        <v>116.7429</v>
      </c>
    </row>
    <row r="99" spans="1:5" ht="13.5" customHeight="1">
      <c r="A99" s="299" t="s">
        <v>107</v>
      </c>
      <c r="B99" s="299"/>
      <c r="C99" s="89">
        <f t="shared" si="11"/>
        <v>20000</v>
      </c>
      <c r="D99" s="89">
        <f t="shared" si="11"/>
        <v>23348.58</v>
      </c>
      <c r="E99" s="90">
        <f t="shared" si="12"/>
        <v>116.7429</v>
      </c>
    </row>
    <row r="100" spans="1:5" ht="13.5" customHeight="1">
      <c r="A100" s="111">
        <v>4</v>
      </c>
      <c r="B100" s="92" t="s">
        <v>137</v>
      </c>
      <c r="C100" s="112">
        <f t="shared" si="11"/>
        <v>20000</v>
      </c>
      <c r="D100" s="112">
        <f t="shared" si="11"/>
        <v>23348.58</v>
      </c>
      <c r="E100" s="94">
        <f t="shared" si="12"/>
        <v>116.7429</v>
      </c>
    </row>
    <row r="101" spans="1:5" ht="13.5" customHeight="1">
      <c r="A101" s="111">
        <v>42</v>
      </c>
      <c r="B101" s="92" t="s">
        <v>138</v>
      </c>
      <c r="C101" s="112">
        <f>SUM(C102,C103)</f>
        <v>20000</v>
      </c>
      <c r="D101" s="112">
        <f>SUM(D102,D103)</f>
        <v>23348.58</v>
      </c>
      <c r="E101" s="94">
        <f t="shared" si="12"/>
        <v>116.7429</v>
      </c>
    </row>
    <row r="102" spans="1:18" ht="13.5" customHeight="1">
      <c r="A102" s="113">
        <v>422</v>
      </c>
      <c r="B102" s="97" t="s">
        <v>82</v>
      </c>
      <c r="C102" s="98">
        <v>15000</v>
      </c>
      <c r="D102" s="224">
        <v>19190</v>
      </c>
      <c r="E102" s="99">
        <f t="shared" si="12"/>
        <v>127.93333333333334</v>
      </c>
      <c r="F102" s="223"/>
      <c r="G102" s="300"/>
      <c r="H102" s="300"/>
      <c r="I102" s="300"/>
      <c r="J102" s="300"/>
      <c r="O102" s="300"/>
      <c r="P102" s="300"/>
      <c r="Q102" s="300"/>
      <c r="R102" s="300"/>
    </row>
    <row r="103" spans="1:5" ht="13.5" customHeight="1">
      <c r="A103" s="113">
        <v>426</v>
      </c>
      <c r="B103" s="97" t="s">
        <v>83</v>
      </c>
      <c r="C103" s="98">
        <v>5000</v>
      </c>
      <c r="D103" s="98">
        <v>4158.58</v>
      </c>
      <c r="E103" s="99">
        <f t="shared" si="12"/>
        <v>83.1716</v>
      </c>
    </row>
    <row r="104" spans="1:5" ht="27" customHeight="1">
      <c r="A104" s="318" t="s">
        <v>141</v>
      </c>
      <c r="B104" s="318"/>
      <c r="C104" s="106">
        <f aca="true" t="shared" si="13" ref="C104:D106">C105</f>
        <v>90500</v>
      </c>
      <c r="D104" s="107">
        <f t="shared" si="13"/>
        <v>66166.04</v>
      </c>
      <c r="E104" s="108">
        <f t="shared" si="12"/>
        <v>73.11164640883977</v>
      </c>
    </row>
    <row r="105" spans="1:5" ht="13.5" customHeight="1">
      <c r="A105" s="327" t="s">
        <v>140</v>
      </c>
      <c r="B105" s="327"/>
      <c r="C105" s="87">
        <f t="shared" si="13"/>
        <v>90500</v>
      </c>
      <c r="D105" s="87">
        <f t="shared" si="13"/>
        <v>66166.04</v>
      </c>
      <c r="E105" s="88">
        <f t="shared" si="12"/>
        <v>73.11164640883977</v>
      </c>
    </row>
    <row r="106" spans="1:5" ht="13.5" customHeight="1">
      <c r="A106" s="306" t="s">
        <v>118</v>
      </c>
      <c r="B106" s="306"/>
      <c r="C106" s="89">
        <f t="shared" si="13"/>
        <v>90500</v>
      </c>
      <c r="D106" s="89">
        <f t="shared" si="13"/>
        <v>66166.04</v>
      </c>
      <c r="E106" s="90">
        <f t="shared" si="12"/>
        <v>73.11164640883977</v>
      </c>
    </row>
    <row r="107" spans="1:5" ht="13.5" customHeight="1">
      <c r="A107" s="111">
        <v>4</v>
      </c>
      <c r="B107" s="92" t="s">
        <v>126</v>
      </c>
      <c r="C107" s="93">
        <f>SUM(C108,C110)</f>
        <v>90500</v>
      </c>
      <c r="D107" s="93">
        <f>SUM(D108,D110)</f>
        <v>66166.04</v>
      </c>
      <c r="E107" s="94">
        <f t="shared" si="12"/>
        <v>73.11164640883977</v>
      </c>
    </row>
    <row r="108" spans="1:8" ht="13.5" customHeight="1">
      <c r="A108" s="111">
        <v>45</v>
      </c>
      <c r="B108" s="92" t="s">
        <v>127</v>
      </c>
      <c r="C108" s="95">
        <f>SUM(C109:C109)</f>
        <v>25000</v>
      </c>
      <c r="D108" s="95">
        <f>SUM(D109:D109)</f>
        <v>666.04</v>
      </c>
      <c r="E108" s="94">
        <f t="shared" si="12"/>
        <v>2.66416</v>
      </c>
      <c r="H108" s="5"/>
    </row>
    <row r="109" spans="1:5" s="5" customFormat="1" ht="13.5" customHeight="1">
      <c r="A109" s="113">
        <v>451</v>
      </c>
      <c r="B109" s="97" t="s">
        <v>85</v>
      </c>
      <c r="C109" s="124">
        <v>25000</v>
      </c>
      <c r="D109" s="124">
        <v>666.04</v>
      </c>
      <c r="E109" s="99">
        <f t="shared" si="12"/>
        <v>2.66416</v>
      </c>
    </row>
    <row r="110" spans="1:8" s="5" customFormat="1" ht="13.5" customHeight="1">
      <c r="A110" s="111">
        <v>42</v>
      </c>
      <c r="B110" s="92" t="s">
        <v>142</v>
      </c>
      <c r="C110" s="95">
        <f>SUM(C111:C111)</f>
        <v>65500</v>
      </c>
      <c r="D110" s="95">
        <f>SUM(D111:D111)</f>
        <v>65500</v>
      </c>
      <c r="E110" s="94">
        <f t="shared" si="12"/>
        <v>100</v>
      </c>
      <c r="H110" s="1"/>
    </row>
    <row r="111" spans="1:5" ht="13.5" customHeight="1">
      <c r="A111" s="125">
        <v>426</v>
      </c>
      <c r="B111" s="97" t="s">
        <v>143</v>
      </c>
      <c r="C111" s="98">
        <v>65500</v>
      </c>
      <c r="D111" s="98">
        <v>65500</v>
      </c>
      <c r="E111" s="99">
        <f t="shared" si="12"/>
        <v>100</v>
      </c>
    </row>
    <row r="112" spans="1:5" ht="27" customHeight="1">
      <c r="A112" s="318" t="s">
        <v>144</v>
      </c>
      <c r="B112" s="318"/>
      <c r="C112" s="106">
        <f aca="true" t="shared" si="14" ref="C112:D115">C113</f>
        <v>30000</v>
      </c>
      <c r="D112" s="106">
        <f t="shared" si="14"/>
        <v>0</v>
      </c>
      <c r="E112" s="108">
        <f t="shared" si="12"/>
        <v>0</v>
      </c>
    </row>
    <row r="113" spans="1:5" ht="13.5" customHeight="1">
      <c r="A113" s="327" t="s">
        <v>140</v>
      </c>
      <c r="B113" s="327"/>
      <c r="C113" s="87">
        <f t="shared" si="14"/>
        <v>30000</v>
      </c>
      <c r="D113" s="87">
        <f t="shared" si="14"/>
        <v>0</v>
      </c>
      <c r="E113" s="88">
        <f t="shared" si="12"/>
        <v>0</v>
      </c>
    </row>
    <row r="114" spans="1:5" ht="13.5" customHeight="1">
      <c r="A114" s="299" t="s">
        <v>107</v>
      </c>
      <c r="B114" s="299"/>
      <c r="C114" s="89">
        <f t="shared" si="14"/>
        <v>30000</v>
      </c>
      <c r="D114" s="89">
        <f t="shared" si="14"/>
        <v>0</v>
      </c>
      <c r="E114" s="90">
        <f t="shared" si="12"/>
        <v>0</v>
      </c>
    </row>
    <row r="115" spans="1:5" ht="13.5" customHeight="1">
      <c r="A115" s="111">
        <v>4</v>
      </c>
      <c r="B115" s="92" t="s">
        <v>126</v>
      </c>
      <c r="C115" s="93">
        <f t="shared" si="14"/>
        <v>30000</v>
      </c>
      <c r="D115" s="93">
        <f t="shared" si="14"/>
        <v>0</v>
      </c>
      <c r="E115" s="94">
        <f t="shared" si="12"/>
        <v>0</v>
      </c>
    </row>
    <row r="116" spans="1:5" ht="13.5" customHeight="1">
      <c r="A116" s="111">
        <v>42</v>
      </c>
      <c r="B116" s="92" t="s">
        <v>142</v>
      </c>
      <c r="C116" s="95">
        <f>SUM(C117:C117)</f>
        <v>30000</v>
      </c>
      <c r="D116" s="95">
        <f>SUM(D117:D117)</f>
        <v>0</v>
      </c>
      <c r="E116" s="94">
        <f t="shared" si="12"/>
        <v>0</v>
      </c>
    </row>
    <row r="117" spans="1:8" ht="13.5" customHeight="1">
      <c r="A117" s="113">
        <v>421</v>
      </c>
      <c r="B117" s="97" t="s">
        <v>81</v>
      </c>
      <c r="C117" s="124">
        <v>30000</v>
      </c>
      <c r="D117" s="124">
        <v>0</v>
      </c>
      <c r="E117" s="99">
        <f t="shared" si="12"/>
        <v>0</v>
      </c>
      <c r="H117" s="126"/>
    </row>
    <row r="118" spans="1:8" s="126" customFormat="1" ht="13.5" customHeight="1">
      <c r="A118" s="343" t="s">
        <v>145</v>
      </c>
      <c r="B118" s="343"/>
      <c r="C118" s="127">
        <f>SUM(C119,C170,C204,C225)</f>
        <v>1968183.86</v>
      </c>
      <c r="D118" s="127">
        <f>SUM(D119,D170,D204,D225)</f>
        <v>1286964.24</v>
      </c>
      <c r="E118" s="94">
        <f t="shared" si="12"/>
        <v>65.388415490817</v>
      </c>
      <c r="H118" s="1"/>
    </row>
    <row r="119" spans="1:6" ht="24" customHeight="1">
      <c r="A119" s="320" t="s">
        <v>146</v>
      </c>
      <c r="B119" s="320"/>
      <c r="C119" s="82">
        <f>SUM(C120,C128,C135,C144,C151,C158,C164)</f>
        <v>554200</v>
      </c>
      <c r="D119" s="82">
        <f>SUM(D120,D128,D135,D144,D151,D158,D164)</f>
        <v>558003.41</v>
      </c>
      <c r="E119" s="83">
        <f t="shared" si="12"/>
        <v>100.68628834355829</v>
      </c>
      <c r="F119" s="128"/>
    </row>
    <row r="120" spans="1:6" ht="15.75" customHeight="1">
      <c r="A120" s="318" t="s">
        <v>147</v>
      </c>
      <c r="B120" s="318"/>
      <c r="C120" s="84">
        <f>C124</f>
        <v>150000</v>
      </c>
      <c r="D120" s="118">
        <f>D124</f>
        <v>146300.67</v>
      </c>
      <c r="E120" s="86">
        <f t="shared" si="12"/>
        <v>97.53378000000001</v>
      </c>
      <c r="F120" s="128"/>
    </row>
    <row r="121" spans="1:6" ht="13.5" customHeight="1">
      <c r="A121" s="327" t="s">
        <v>140</v>
      </c>
      <c r="B121" s="327"/>
      <c r="C121" s="87">
        <f>C124</f>
        <v>150000</v>
      </c>
      <c r="D121" s="87">
        <f>D124</f>
        <v>146300.67</v>
      </c>
      <c r="E121" s="88">
        <f t="shared" si="12"/>
        <v>97.53378000000001</v>
      </c>
      <c r="F121" s="128"/>
    </row>
    <row r="122" spans="1:8" ht="13.5" customHeight="1">
      <c r="A122" s="299" t="s">
        <v>107</v>
      </c>
      <c r="B122" s="299"/>
      <c r="C122" s="89">
        <v>40000</v>
      </c>
      <c r="D122" s="89">
        <v>41762.67</v>
      </c>
      <c r="E122" s="90">
        <f t="shared" si="12"/>
        <v>104.406675</v>
      </c>
      <c r="F122" s="128"/>
      <c r="H122" s="5"/>
    </row>
    <row r="123" spans="1:8" s="5" customFormat="1" ht="13.5" customHeight="1">
      <c r="A123" s="299" t="s">
        <v>148</v>
      </c>
      <c r="B123" s="299"/>
      <c r="C123" s="89">
        <v>110000</v>
      </c>
      <c r="D123" s="89">
        <v>104538</v>
      </c>
      <c r="E123" s="90">
        <f t="shared" si="12"/>
        <v>95.03454545454545</v>
      </c>
      <c r="F123" s="129"/>
      <c r="H123" s="1"/>
    </row>
    <row r="124" spans="1:6" ht="13.5" customHeight="1">
      <c r="A124" s="111">
        <v>3</v>
      </c>
      <c r="B124" s="92" t="s">
        <v>108</v>
      </c>
      <c r="C124" s="93">
        <f>C125</f>
        <v>150000</v>
      </c>
      <c r="D124" s="93">
        <f>D125</f>
        <v>146300.67</v>
      </c>
      <c r="E124" s="94">
        <f aca="true" t="shared" si="15" ref="E124:E134">D124/C124*100</f>
        <v>97.53378000000001</v>
      </c>
      <c r="F124" s="128"/>
    </row>
    <row r="125" spans="1:6" ht="13.5" customHeight="1">
      <c r="A125" s="111">
        <v>32</v>
      </c>
      <c r="B125" s="92" t="s">
        <v>109</v>
      </c>
      <c r="C125" s="95">
        <f>SUM(C126,C127)</f>
        <v>150000</v>
      </c>
      <c r="D125" s="95">
        <f>SUM(D126,D127)</f>
        <v>146300.67</v>
      </c>
      <c r="E125" s="94">
        <f t="shared" si="15"/>
        <v>97.53378000000001</v>
      </c>
      <c r="F125" s="128"/>
    </row>
    <row r="126" spans="1:19" ht="13.5" customHeight="1">
      <c r="A126" s="113">
        <v>323</v>
      </c>
      <c r="B126" s="97" t="s">
        <v>58</v>
      </c>
      <c r="C126" s="124">
        <v>130000</v>
      </c>
      <c r="D126" s="222">
        <v>131694.79</v>
      </c>
      <c r="E126" s="99">
        <f t="shared" si="15"/>
        <v>101.30368461538461</v>
      </c>
      <c r="F126" s="227"/>
      <c r="G126" s="300"/>
      <c r="H126" s="300"/>
      <c r="I126" s="300"/>
      <c r="J126" s="300"/>
      <c r="P126" s="300"/>
      <c r="Q126" s="300"/>
      <c r="R126" s="300"/>
      <c r="S126" s="300"/>
    </row>
    <row r="127" spans="1:17" s="5" customFormat="1" ht="13.5" customHeight="1">
      <c r="A127" s="117">
        <v>322</v>
      </c>
      <c r="B127" s="97" t="s">
        <v>57</v>
      </c>
      <c r="C127" s="124">
        <v>20000</v>
      </c>
      <c r="D127" s="124">
        <v>14605.88</v>
      </c>
      <c r="E127" s="99">
        <f t="shared" si="15"/>
        <v>73.0294</v>
      </c>
      <c r="F127" s="129"/>
      <c r="H127" s="1"/>
      <c r="Q127" s="1"/>
    </row>
    <row r="128" spans="1:6" ht="13.5" customHeight="1">
      <c r="A128" s="318" t="s">
        <v>149</v>
      </c>
      <c r="B128" s="318"/>
      <c r="C128" s="130">
        <f aca="true" t="shared" si="16" ref="C128:D131">C129</f>
        <v>5500</v>
      </c>
      <c r="D128" s="229">
        <f t="shared" si="16"/>
        <v>18750</v>
      </c>
      <c r="E128" s="86">
        <f t="shared" si="15"/>
        <v>340.90909090909093</v>
      </c>
      <c r="F128" s="128"/>
    </row>
    <row r="129" spans="1:6" ht="13.5" customHeight="1">
      <c r="A129" s="340" t="s">
        <v>140</v>
      </c>
      <c r="B129" s="340"/>
      <c r="C129" s="131">
        <f t="shared" si="16"/>
        <v>5500</v>
      </c>
      <c r="D129" s="131">
        <f t="shared" si="16"/>
        <v>18750</v>
      </c>
      <c r="E129" s="88">
        <f t="shared" si="15"/>
        <v>340.90909090909093</v>
      </c>
      <c r="F129" s="128"/>
    </row>
    <row r="130" spans="1:6" ht="13.5" customHeight="1">
      <c r="A130" s="299" t="s">
        <v>107</v>
      </c>
      <c r="B130" s="299"/>
      <c r="C130" s="132">
        <f t="shared" si="16"/>
        <v>5500</v>
      </c>
      <c r="D130" s="132">
        <f t="shared" si="16"/>
        <v>18750</v>
      </c>
      <c r="E130" s="90">
        <f t="shared" si="15"/>
        <v>340.90909090909093</v>
      </c>
      <c r="F130" s="128"/>
    </row>
    <row r="131" spans="1:6" ht="13.5" customHeight="1">
      <c r="A131" s="111">
        <v>3</v>
      </c>
      <c r="B131" s="92" t="s">
        <v>108</v>
      </c>
      <c r="C131" s="133">
        <f t="shared" si="16"/>
        <v>5500</v>
      </c>
      <c r="D131" s="133">
        <f t="shared" si="16"/>
        <v>18750</v>
      </c>
      <c r="E131" s="94">
        <f t="shared" si="15"/>
        <v>340.90909090909093</v>
      </c>
      <c r="F131" s="128"/>
    </row>
    <row r="132" spans="1:6" ht="13.5" customHeight="1">
      <c r="A132" s="111">
        <v>32</v>
      </c>
      <c r="B132" s="92" t="s">
        <v>109</v>
      </c>
      <c r="C132" s="95">
        <f>SUM(C133,C134)</f>
        <v>5500</v>
      </c>
      <c r="D132" s="95">
        <f>SUM(D133,D134)</f>
        <v>18750</v>
      </c>
      <c r="E132" s="94">
        <f t="shared" si="15"/>
        <v>340.90909090909093</v>
      </c>
      <c r="F132" s="128"/>
    </row>
    <row r="133" spans="1:19" ht="13.5" customHeight="1">
      <c r="A133" s="113">
        <v>323</v>
      </c>
      <c r="B133" s="97" t="s">
        <v>58</v>
      </c>
      <c r="C133" s="98">
        <v>0</v>
      </c>
      <c r="D133" s="224">
        <v>18750</v>
      </c>
      <c r="E133" s="94">
        <v>0</v>
      </c>
      <c r="F133" s="227"/>
      <c r="G133" s="300"/>
      <c r="H133" s="300"/>
      <c r="I133" s="300"/>
      <c r="J133" s="300"/>
      <c r="P133" s="300"/>
      <c r="Q133" s="300"/>
      <c r="R133" s="300"/>
      <c r="S133" s="300"/>
    </row>
    <row r="134" spans="1:8" s="5" customFormat="1" ht="13.5" customHeight="1">
      <c r="A134" s="117">
        <v>322</v>
      </c>
      <c r="B134" s="97" t="s">
        <v>57</v>
      </c>
      <c r="C134" s="98">
        <v>5500</v>
      </c>
      <c r="D134" s="224">
        <v>0</v>
      </c>
      <c r="E134" s="94">
        <f t="shared" si="15"/>
        <v>0</v>
      </c>
      <c r="F134" s="129"/>
      <c r="H134" s="1"/>
    </row>
    <row r="135" spans="1:6" ht="13.5" customHeight="1">
      <c r="A135" s="318" t="s">
        <v>150</v>
      </c>
      <c r="B135" s="318"/>
      <c r="C135" s="84">
        <f>C136</f>
        <v>252000</v>
      </c>
      <c r="D135" s="228">
        <f>D136</f>
        <v>266958.08999999997</v>
      </c>
      <c r="E135" s="86">
        <f>D135/C135*100</f>
        <v>105.93575</v>
      </c>
      <c r="F135" s="128"/>
    </row>
    <row r="136" spans="1:6" ht="13.5" customHeight="1">
      <c r="A136" s="327" t="s">
        <v>140</v>
      </c>
      <c r="B136" s="327"/>
      <c r="C136" s="87">
        <f>C140</f>
        <v>252000</v>
      </c>
      <c r="D136" s="87">
        <f>D140</f>
        <v>266958.08999999997</v>
      </c>
      <c r="E136" s="88">
        <f>D136/C136*100</f>
        <v>105.93575</v>
      </c>
      <c r="F136" s="128"/>
    </row>
    <row r="137" spans="1:6" ht="13.5" customHeight="1">
      <c r="A137" s="299" t="s">
        <v>151</v>
      </c>
      <c r="B137" s="299"/>
      <c r="C137" s="134">
        <v>0</v>
      </c>
      <c r="D137" s="134">
        <v>0</v>
      </c>
      <c r="E137" s="88">
        <v>0</v>
      </c>
      <c r="F137" s="128"/>
    </row>
    <row r="138" spans="1:6" ht="13.5" customHeight="1">
      <c r="A138" s="299" t="s">
        <v>152</v>
      </c>
      <c r="B138" s="299"/>
      <c r="C138" s="134">
        <v>207000</v>
      </c>
      <c r="D138" s="134">
        <v>266958.09</v>
      </c>
      <c r="E138" s="88">
        <f>D138/C138*100</f>
        <v>128.96526086956524</v>
      </c>
      <c r="F138" s="128"/>
    </row>
    <row r="139" spans="1:6" ht="13.5" customHeight="1">
      <c r="A139" s="342" t="s">
        <v>153</v>
      </c>
      <c r="B139" s="342"/>
      <c r="C139" s="134">
        <v>45000</v>
      </c>
      <c r="D139" s="134">
        <v>0</v>
      </c>
      <c r="E139" s="90">
        <f aca="true" t="shared" si="17" ref="E139:E169">D139/C139*100</f>
        <v>0</v>
      </c>
      <c r="F139" s="128"/>
    </row>
    <row r="140" spans="1:6" ht="13.5" customHeight="1">
      <c r="A140" s="111">
        <v>3</v>
      </c>
      <c r="B140" s="92" t="s">
        <v>108</v>
      </c>
      <c r="C140" s="112">
        <f>C141</f>
        <v>252000</v>
      </c>
      <c r="D140" s="112">
        <f>D141</f>
        <v>266958.08999999997</v>
      </c>
      <c r="E140" s="94">
        <f t="shared" si="17"/>
        <v>105.93575</v>
      </c>
      <c r="F140" s="128"/>
    </row>
    <row r="141" spans="1:6" ht="13.5" customHeight="1">
      <c r="A141" s="111">
        <v>32</v>
      </c>
      <c r="B141" s="92" t="s">
        <v>109</v>
      </c>
      <c r="C141" s="112">
        <f>SUM(C142,C143)</f>
        <v>252000</v>
      </c>
      <c r="D141" s="112">
        <f>SUM(D142,D143)</f>
        <v>266958.08999999997</v>
      </c>
      <c r="E141" s="94">
        <f t="shared" si="17"/>
        <v>105.93575</v>
      </c>
      <c r="F141" s="128"/>
    </row>
    <row r="142" spans="1:19" ht="13.5" customHeight="1">
      <c r="A142" s="113">
        <v>322</v>
      </c>
      <c r="B142" s="97" t="s">
        <v>57</v>
      </c>
      <c r="C142" s="98">
        <v>245000</v>
      </c>
      <c r="D142" s="224">
        <v>260021.84</v>
      </c>
      <c r="E142" s="99">
        <f t="shared" si="17"/>
        <v>106.13136326530612</v>
      </c>
      <c r="F142" s="230"/>
      <c r="G142" s="300"/>
      <c r="H142" s="300"/>
      <c r="I142" s="300"/>
      <c r="J142" s="300"/>
      <c r="P142" s="300"/>
      <c r="Q142" s="300"/>
      <c r="R142" s="300"/>
      <c r="S142" s="300"/>
    </row>
    <row r="143" spans="1:8" s="5" customFormat="1" ht="13.5" customHeight="1">
      <c r="A143" s="113">
        <v>323</v>
      </c>
      <c r="B143" s="97" t="s">
        <v>58</v>
      </c>
      <c r="C143" s="98">
        <v>7000</v>
      </c>
      <c r="D143" s="98">
        <v>6936.25</v>
      </c>
      <c r="E143" s="99">
        <f t="shared" si="17"/>
        <v>99.08928571428571</v>
      </c>
      <c r="F143" s="129"/>
      <c r="H143" s="1"/>
    </row>
    <row r="144" spans="1:6" ht="13.5" customHeight="1">
      <c r="A144" s="318" t="s">
        <v>154</v>
      </c>
      <c r="B144" s="318"/>
      <c r="C144" s="130">
        <f aca="true" t="shared" si="18" ref="C144:D147">C145</f>
        <v>47000</v>
      </c>
      <c r="D144" s="135">
        <f t="shared" si="18"/>
        <v>46561.52</v>
      </c>
      <c r="E144" s="86">
        <f t="shared" si="17"/>
        <v>99.06706382978723</v>
      </c>
      <c r="F144" s="128"/>
    </row>
    <row r="145" spans="1:6" ht="13.5" customHeight="1">
      <c r="A145" s="327" t="s">
        <v>131</v>
      </c>
      <c r="B145" s="327"/>
      <c r="C145" s="131">
        <f t="shared" si="18"/>
        <v>47000</v>
      </c>
      <c r="D145" s="131">
        <f t="shared" si="18"/>
        <v>46561.52</v>
      </c>
      <c r="E145" s="88">
        <f t="shared" si="17"/>
        <v>99.06706382978723</v>
      </c>
      <c r="F145" s="128"/>
    </row>
    <row r="146" spans="1:6" ht="13.5" customHeight="1">
      <c r="A146" s="299" t="s">
        <v>107</v>
      </c>
      <c r="B146" s="299"/>
      <c r="C146" s="132">
        <f t="shared" si="18"/>
        <v>47000</v>
      </c>
      <c r="D146" s="132">
        <f t="shared" si="18"/>
        <v>46561.52</v>
      </c>
      <c r="E146" s="90">
        <f t="shared" si="17"/>
        <v>99.06706382978723</v>
      </c>
      <c r="F146" s="128"/>
    </row>
    <row r="147" spans="1:6" ht="13.5" customHeight="1">
      <c r="A147" s="111">
        <v>3</v>
      </c>
      <c r="B147" s="92" t="s">
        <v>108</v>
      </c>
      <c r="C147" s="133">
        <f t="shared" si="18"/>
        <v>47000</v>
      </c>
      <c r="D147" s="133">
        <f t="shared" si="18"/>
        <v>46561.52</v>
      </c>
      <c r="E147" s="94">
        <f t="shared" si="17"/>
        <v>99.06706382978723</v>
      </c>
      <c r="F147" s="128"/>
    </row>
    <row r="148" spans="1:6" ht="13.5" customHeight="1">
      <c r="A148" s="111">
        <v>32</v>
      </c>
      <c r="B148" s="92" t="s">
        <v>109</v>
      </c>
      <c r="C148" s="95">
        <f>SUM(C149,C150)</f>
        <v>47000</v>
      </c>
      <c r="D148" s="95">
        <f>SUM(D149,D150)</f>
        <v>46561.52</v>
      </c>
      <c r="E148" s="94">
        <f t="shared" si="17"/>
        <v>99.06706382978723</v>
      </c>
      <c r="F148" s="128"/>
    </row>
    <row r="149" spans="1:8" ht="13.5" customHeight="1">
      <c r="A149" s="113">
        <v>323</v>
      </c>
      <c r="B149" s="97" t="s">
        <v>58</v>
      </c>
      <c r="C149" s="98">
        <v>45500</v>
      </c>
      <c r="D149" s="98">
        <v>45362.2</v>
      </c>
      <c r="E149" s="99">
        <f t="shared" si="17"/>
        <v>99.69714285714285</v>
      </c>
      <c r="F149" s="128"/>
      <c r="H149" s="5"/>
    </row>
    <row r="150" spans="1:8" s="5" customFormat="1" ht="12.75" customHeight="1">
      <c r="A150" s="117">
        <v>322</v>
      </c>
      <c r="B150" s="97" t="s">
        <v>57</v>
      </c>
      <c r="C150" s="98">
        <v>1500</v>
      </c>
      <c r="D150" s="98">
        <v>1199.32</v>
      </c>
      <c r="E150" s="99">
        <f t="shared" si="17"/>
        <v>79.95466666666667</v>
      </c>
      <c r="F150" s="129"/>
      <c r="H150" s="1"/>
    </row>
    <row r="151" spans="1:8" s="5" customFormat="1" ht="12.75" customHeight="1">
      <c r="A151" s="317" t="s">
        <v>155</v>
      </c>
      <c r="B151" s="317"/>
      <c r="C151" s="136">
        <f aca="true" t="shared" si="19" ref="C151:D154">C152</f>
        <v>63700</v>
      </c>
      <c r="D151" s="137">
        <f t="shared" si="19"/>
        <v>63671.25</v>
      </c>
      <c r="E151" s="99">
        <f t="shared" si="17"/>
        <v>99.95486656200941</v>
      </c>
      <c r="F151" s="129"/>
      <c r="H151" s="1"/>
    </row>
    <row r="152" spans="1:8" s="5" customFormat="1" ht="12.75" customHeight="1">
      <c r="A152" s="313" t="s">
        <v>156</v>
      </c>
      <c r="B152" s="313"/>
      <c r="C152" s="87">
        <f t="shared" si="19"/>
        <v>63700</v>
      </c>
      <c r="D152" s="87">
        <f t="shared" si="19"/>
        <v>63671.25</v>
      </c>
      <c r="E152" s="99">
        <f t="shared" si="17"/>
        <v>99.95486656200941</v>
      </c>
      <c r="F152" s="129"/>
      <c r="H152" s="1"/>
    </row>
    <row r="153" spans="1:8" s="5" customFormat="1" ht="12.75" customHeight="1">
      <c r="A153" s="299" t="s">
        <v>157</v>
      </c>
      <c r="B153" s="299"/>
      <c r="C153" s="138">
        <f t="shared" si="19"/>
        <v>63700</v>
      </c>
      <c r="D153" s="138">
        <f t="shared" si="19"/>
        <v>63671.25</v>
      </c>
      <c r="E153" s="99">
        <f t="shared" si="17"/>
        <v>99.95486656200941</v>
      </c>
      <c r="F153" s="129"/>
      <c r="H153" s="1"/>
    </row>
    <row r="154" spans="1:8" s="5" customFormat="1" ht="12.75" customHeight="1">
      <c r="A154" s="111">
        <v>3</v>
      </c>
      <c r="B154" s="92" t="s">
        <v>108</v>
      </c>
      <c r="C154" s="112">
        <f t="shared" si="19"/>
        <v>63700</v>
      </c>
      <c r="D154" s="112">
        <f t="shared" si="19"/>
        <v>63671.25</v>
      </c>
      <c r="E154" s="99">
        <f t="shared" si="17"/>
        <v>99.95486656200941</v>
      </c>
      <c r="F154" s="129"/>
      <c r="H154" s="1"/>
    </row>
    <row r="155" spans="1:8" s="5" customFormat="1" ht="12.75" customHeight="1">
      <c r="A155" s="111">
        <v>32</v>
      </c>
      <c r="B155" s="92" t="s">
        <v>109</v>
      </c>
      <c r="C155" s="114">
        <f>SUM(C157:C157)</f>
        <v>63700</v>
      </c>
      <c r="D155" s="114">
        <f>SUM(D157:D157)</f>
        <v>63671.25</v>
      </c>
      <c r="E155" s="99">
        <f t="shared" si="17"/>
        <v>99.95486656200941</v>
      </c>
      <c r="F155" s="129"/>
      <c r="H155" s="1"/>
    </row>
    <row r="156" spans="1:8" s="5" customFormat="1" ht="12.75" customHeight="1">
      <c r="A156" s="117">
        <v>322</v>
      </c>
      <c r="B156" s="97" t="s">
        <v>57</v>
      </c>
      <c r="C156" s="139">
        <v>0</v>
      </c>
      <c r="D156" s="139">
        <v>0</v>
      </c>
      <c r="E156" s="99" t="e">
        <f t="shared" si="17"/>
        <v>#DIV/0!</v>
      </c>
      <c r="F156" s="129"/>
      <c r="H156" s="1"/>
    </row>
    <row r="157" spans="1:8" s="5" customFormat="1" ht="12.75" customHeight="1">
      <c r="A157" s="113">
        <v>323</v>
      </c>
      <c r="B157" s="97" t="s">
        <v>158</v>
      </c>
      <c r="C157" s="98">
        <v>63700</v>
      </c>
      <c r="D157" s="116">
        <v>63671.25</v>
      </c>
      <c r="E157" s="99">
        <f t="shared" si="17"/>
        <v>99.95486656200941</v>
      </c>
      <c r="F157" s="129"/>
      <c r="H157" s="1"/>
    </row>
    <row r="158" spans="1:8" s="5" customFormat="1" ht="12.75" customHeight="1">
      <c r="A158" s="317" t="s">
        <v>159</v>
      </c>
      <c r="B158" s="317"/>
      <c r="C158" s="136">
        <f aca="true" t="shared" si="20" ref="C158:D161">C159</f>
        <v>16000</v>
      </c>
      <c r="D158" s="137">
        <f t="shared" si="20"/>
        <v>15761.88</v>
      </c>
      <c r="E158" s="99">
        <f t="shared" si="17"/>
        <v>98.51174999999999</v>
      </c>
      <c r="F158" s="129"/>
      <c r="H158" s="1"/>
    </row>
    <row r="159" spans="1:8" s="5" customFormat="1" ht="12.75" customHeight="1">
      <c r="A159" s="313" t="s">
        <v>156</v>
      </c>
      <c r="B159" s="313"/>
      <c r="C159" s="87">
        <f t="shared" si="20"/>
        <v>16000</v>
      </c>
      <c r="D159" s="87">
        <f t="shared" si="20"/>
        <v>15761.88</v>
      </c>
      <c r="E159" s="99">
        <f t="shared" si="17"/>
        <v>98.51174999999999</v>
      </c>
      <c r="F159" s="129"/>
      <c r="H159" s="1"/>
    </row>
    <row r="160" spans="1:8" s="5" customFormat="1" ht="12.75" customHeight="1">
      <c r="A160" s="299" t="s">
        <v>157</v>
      </c>
      <c r="B160" s="299"/>
      <c r="C160" s="89">
        <f t="shared" si="20"/>
        <v>16000</v>
      </c>
      <c r="D160" s="89">
        <f t="shared" si="20"/>
        <v>15761.88</v>
      </c>
      <c r="E160" s="99">
        <f t="shared" si="17"/>
        <v>98.51174999999999</v>
      </c>
      <c r="F160" s="129"/>
      <c r="H160" s="1"/>
    </row>
    <row r="161" spans="1:8" s="5" customFormat="1" ht="12.75" customHeight="1">
      <c r="A161" s="111">
        <v>3</v>
      </c>
      <c r="B161" s="92" t="s">
        <v>108</v>
      </c>
      <c r="C161" s="112">
        <f t="shared" si="20"/>
        <v>16000</v>
      </c>
      <c r="D161" s="112">
        <f t="shared" si="20"/>
        <v>15761.88</v>
      </c>
      <c r="E161" s="99">
        <f t="shared" si="17"/>
        <v>98.51174999999999</v>
      </c>
      <c r="F161" s="129"/>
      <c r="H161" s="1"/>
    </row>
    <row r="162" spans="1:8" s="5" customFormat="1" ht="12.75" customHeight="1">
      <c r="A162" s="111">
        <v>32</v>
      </c>
      <c r="B162" s="92" t="s">
        <v>109</v>
      </c>
      <c r="C162" s="95">
        <f>SUM(C163:C163)</f>
        <v>16000</v>
      </c>
      <c r="D162" s="95">
        <f>SUM(D163:D163)</f>
        <v>15761.88</v>
      </c>
      <c r="E162" s="99">
        <f t="shared" si="17"/>
        <v>98.51174999999999</v>
      </c>
      <c r="F162" s="129"/>
      <c r="H162" s="1"/>
    </row>
    <row r="163" spans="1:8" s="5" customFormat="1" ht="12.75" customHeight="1">
      <c r="A163" s="113">
        <v>323</v>
      </c>
      <c r="B163" s="97" t="s">
        <v>158</v>
      </c>
      <c r="C163" s="98">
        <v>16000</v>
      </c>
      <c r="D163" s="98">
        <v>15761.88</v>
      </c>
      <c r="E163" s="99">
        <f t="shared" si="17"/>
        <v>98.51174999999999</v>
      </c>
      <c r="F163" s="129"/>
      <c r="H163" s="1"/>
    </row>
    <row r="164" spans="1:8" s="5" customFormat="1" ht="12.75" customHeight="1">
      <c r="A164" s="317" t="s">
        <v>160</v>
      </c>
      <c r="B164" s="317"/>
      <c r="C164" s="136">
        <f aca="true" t="shared" si="21" ref="C164:D167">C165</f>
        <v>20000</v>
      </c>
      <c r="D164" s="136">
        <f t="shared" si="21"/>
        <v>0</v>
      </c>
      <c r="E164" s="99">
        <f t="shared" si="17"/>
        <v>0</v>
      </c>
      <c r="F164" s="129"/>
      <c r="H164" s="1"/>
    </row>
    <row r="165" spans="1:8" s="5" customFormat="1" ht="12.75" customHeight="1">
      <c r="A165" s="313" t="s">
        <v>156</v>
      </c>
      <c r="B165" s="313"/>
      <c r="C165" s="87">
        <f t="shared" si="21"/>
        <v>20000</v>
      </c>
      <c r="D165" s="87">
        <f t="shared" si="21"/>
        <v>0</v>
      </c>
      <c r="E165" s="99">
        <f t="shared" si="17"/>
        <v>0</v>
      </c>
      <c r="F165" s="129"/>
      <c r="H165" s="1"/>
    </row>
    <row r="166" spans="1:8" s="5" customFormat="1" ht="12.75" customHeight="1">
      <c r="A166" s="299" t="s">
        <v>157</v>
      </c>
      <c r="B166" s="299"/>
      <c r="C166" s="89">
        <f t="shared" si="21"/>
        <v>20000</v>
      </c>
      <c r="D166" s="89">
        <f t="shared" si="21"/>
        <v>0</v>
      </c>
      <c r="E166" s="99">
        <f t="shared" si="17"/>
        <v>0</v>
      </c>
      <c r="F166" s="129"/>
      <c r="H166" s="1"/>
    </row>
    <row r="167" spans="1:8" s="5" customFormat="1" ht="12.75" customHeight="1">
      <c r="A167" s="111">
        <v>3</v>
      </c>
      <c r="B167" s="92" t="s">
        <v>108</v>
      </c>
      <c r="C167" s="112">
        <f t="shared" si="21"/>
        <v>20000</v>
      </c>
      <c r="D167" s="112">
        <f t="shared" si="21"/>
        <v>0</v>
      </c>
      <c r="E167" s="99">
        <f t="shared" si="17"/>
        <v>0</v>
      </c>
      <c r="F167" s="129"/>
      <c r="H167" s="1"/>
    </row>
    <row r="168" spans="1:8" s="5" customFormat="1" ht="12.75" customHeight="1">
      <c r="A168" s="111">
        <v>32</v>
      </c>
      <c r="B168" s="92" t="s">
        <v>109</v>
      </c>
      <c r="C168" s="95">
        <f>SUM(C169:C169)</f>
        <v>20000</v>
      </c>
      <c r="D168" s="95">
        <f>SUM(D169:D169)</f>
        <v>0</v>
      </c>
      <c r="E168" s="99">
        <f t="shared" si="17"/>
        <v>0</v>
      </c>
      <c r="F168" s="129"/>
      <c r="H168" s="1"/>
    </row>
    <row r="169" spans="1:8" s="5" customFormat="1" ht="12.75" customHeight="1">
      <c r="A169" s="113">
        <v>323</v>
      </c>
      <c r="B169" s="97" t="s">
        <v>58</v>
      </c>
      <c r="C169" s="98">
        <v>20000</v>
      </c>
      <c r="D169" s="98">
        <v>0</v>
      </c>
      <c r="E169" s="99">
        <f t="shared" si="17"/>
        <v>0</v>
      </c>
      <c r="F169" s="129"/>
      <c r="H169" s="1"/>
    </row>
    <row r="170" spans="1:6" ht="26.25" customHeight="1">
      <c r="A170" s="320" t="s">
        <v>161</v>
      </c>
      <c r="B170" s="320"/>
      <c r="C170" s="82">
        <f>SUM(C171,C184,C193)</f>
        <v>155875</v>
      </c>
      <c r="D170" s="82">
        <f>SUM(D171,D184,D193)</f>
        <v>109300.57</v>
      </c>
      <c r="E170" s="83">
        <f>D170/C170*100</f>
        <v>70.12065437048918</v>
      </c>
      <c r="F170" s="140"/>
    </row>
    <row r="171" spans="1:6" ht="19.5" customHeight="1">
      <c r="A171" s="317" t="s">
        <v>162</v>
      </c>
      <c r="B171" s="317"/>
      <c r="C171" s="106">
        <f>C172</f>
        <v>81000</v>
      </c>
      <c r="D171" s="141">
        <f>D172</f>
        <v>78050.57</v>
      </c>
      <c r="E171" s="108">
        <f>D171/C171*100</f>
        <v>96.35872839506173</v>
      </c>
      <c r="F171" s="140"/>
    </row>
    <row r="172" spans="1:6" ht="13.5" customHeight="1">
      <c r="A172" s="340" t="s">
        <v>140</v>
      </c>
      <c r="B172" s="340"/>
      <c r="C172" s="109">
        <f>C177</f>
        <v>81000</v>
      </c>
      <c r="D172" s="109">
        <f>D177</f>
        <v>78050.57</v>
      </c>
      <c r="E172" s="88">
        <f>D172/C172*100</f>
        <v>96.35872839506173</v>
      </c>
      <c r="F172" s="140"/>
    </row>
    <row r="173" spans="1:7" ht="13.5" customHeight="1">
      <c r="A173" s="341" t="s">
        <v>163</v>
      </c>
      <c r="B173" s="341"/>
      <c r="C173" s="134">
        <v>0</v>
      </c>
      <c r="D173" s="134">
        <v>0</v>
      </c>
      <c r="E173" s="90">
        <v>0</v>
      </c>
      <c r="F173" s="140"/>
      <c r="G173" s="120"/>
    </row>
    <row r="174" spans="1:8" ht="13.5" customHeight="1">
      <c r="A174" s="306" t="s">
        <v>118</v>
      </c>
      <c r="B174" s="306"/>
      <c r="C174" s="134">
        <v>81000</v>
      </c>
      <c r="D174" s="134">
        <v>78050.57</v>
      </c>
      <c r="E174" s="90">
        <f>D174/C174*100</f>
        <v>96.35872839506173</v>
      </c>
      <c r="F174" s="140"/>
      <c r="H174" s="5"/>
    </row>
    <row r="175" spans="1:6" s="5" customFormat="1" ht="13.5" customHeight="1">
      <c r="A175" s="339" t="s">
        <v>164</v>
      </c>
      <c r="B175" s="339"/>
      <c r="C175" s="134">
        <v>0</v>
      </c>
      <c r="D175" s="134">
        <v>0</v>
      </c>
      <c r="E175" s="90">
        <v>0</v>
      </c>
      <c r="F175" s="142"/>
    </row>
    <row r="176" spans="1:8" s="5" customFormat="1" ht="13.5" customHeight="1">
      <c r="A176" s="299" t="s">
        <v>107</v>
      </c>
      <c r="B176" s="299"/>
      <c r="C176" s="134">
        <v>0</v>
      </c>
      <c r="D176" s="134">
        <v>0</v>
      </c>
      <c r="E176" s="90">
        <v>0</v>
      </c>
      <c r="F176" s="142"/>
      <c r="H176" s="1"/>
    </row>
    <row r="177" spans="1:8" ht="13.5" customHeight="1">
      <c r="A177" s="91">
        <v>4</v>
      </c>
      <c r="B177" s="92" t="s">
        <v>165</v>
      </c>
      <c r="C177" s="112">
        <f>SUM(C178,C180)</f>
        <v>81000</v>
      </c>
      <c r="D177" s="112">
        <f>SUM(D178,D180)</f>
        <v>78050.57</v>
      </c>
      <c r="E177" s="94">
        <f>D177/C177*100</f>
        <v>96.35872839506173</v>
      </c>
      <c r="F177" s="140"/>
      <c r="H177" s="5"/>
    </row>
    <row r="178" spans="1:6" s="5" customFormat="1" ht="13.5" customHeight="1">
      <c r="A178" s="91">
        <v>41</v>
      </c>
      <c r="B178" s="62" t="s">
        <v>78</v>
      </c>
      <c r="C178" s="114">
        <f>SUM(C179:C179)</f>
        <v>0</v>
      </c>
      <c r="D178" s="114">
        <f>SUM(D179:D179)</f>
        <v>0</v>
      </c>
      <c r="E178" s="94">
        <v>0</v>
      </c>
      <c r="F178" s="142"/>
    </row>
    <row r="179" spans="1:8" s="5" customFormat="1" ht="13.5" customHeight="1">
      <c r="A179" s="143">
        <v>411</v>
      </c>
      <c r="B179" s="144" t="s">
        <v>166</v>
      </c>
      <c r="C179" s="145">
        <v>0</v>
      </c>
      <c r="D179" s="145">
        <v>0</v>
      </c>
      <c r="E179" s="99">
        <v>0</v>
      </c>
      <c r="F179" s="142"/>
      <c r="H179" s="1"/>
    </row>
    <row r="180" spans="1:6" ht="13.5" customHeight="1">
      <c r="A180" s="91">
        <v>42</v>
      </c>
      <c r="B180" s="92" t="s">
        <v>167</v>
      </c>
      <c r="C180" s="112">
        <f>SUM(C181,C182,C183)</f>
        <v>81000</v>
      </c>
      <c r="D180" s="112">
        <f>SUM(D181,D182,D183)</f>
        <v>78050.57</v>
      </c>
      <c r="E180" s="94">
        <f>D180/C180*100</f>
        <v>96.35872839506173</v>
      </c>
      <c r="F180" s="140"/>
    </row>
    <row r="181" spans="1:20" ht="13.5" customHeight="1">
      <c r="A181" s="96">
        <v>421</v>
      </c>
      <c r="B181" s="97" t="s">
        <v>81</v>
      </c>
      <c r="C181" s="98">
        <v>78000</v>
      </c>
      <c r="D181" s="224">
        <v>78050.57</v>
      </c>
      <c r="E181" s="99">
        <f>D181/C181*100</f>
        <v>100.06483333333334</v>
      </c>
      <c r="F181" s="231"/>
      <c r="G181" s="300"/>
      <c r="H181" s="300"/>
      <c r="I181" s="300"/>
      <c r="J181" s="300"/>
      <c r="Q181" s="300"/>
      <c r="R181" s="300"/>
      <c r="S181" s="300"/>
      <c r="T181" s="300"/>
    </row>
    <row r="182" spans="1:8" ht="13.5" customHeight="1">
      <c r="A182" s="96">
        <v>426</v>
      </c>
      <c r="B182" s="97" t="s">
        <v>168</v>
      </c>
      <c r="C182" s="98">
        <v>0</v>
      </c>
      <c r="D182" s="98">
        <v>0</v>
      </c>
      <c r="E182" s="99">
        <v>0</v>
      </c>
      <c r="F182" s="140"/>
      <c r="H182" s="5"/>
    </row>
    <row r="183" spans="1:8" s="5" customFormat="1" ht="13.5" customHeight="1">
      <c r="A183" s="146">
        <v>422</v>
      </c>
      <c r="B183" s="101" t="s">
        <v>169</v>
      </c>
      <c r="C183" s="98">
        <v>3000</v>
      </c>
      <c r="D183" s="98">
        <v>0</v>
      </c>
      <c r="E183" s="99">
        <v>0</v>
      </c>
      <c r="F183" s="142"/>
      <c r="H183" s="1"/>
    </row>
    <row r="184" spans="1:6" ht="19.5" customHeight="1">
      <c r="A184" s="317" t="s">
        <v>170</v>
      </c>
      <c r="B184" s="317"/>
      <c r="C184" s="106">
        <f>C185</f>
        <v>37375</v>
      </c>
      <c r="D184" s="106">
        <f>D185</f>
        <v>0</v>
      </c>
      <c r="E184" s="108">
        <f>D184/C184*100</f>
        <v>0</v>
      </c>
      <c r="F184" s="140"/>
    </row>
    <row r="185" spans="1:6" ht="13.5" customHeight="1">
      <c r="A185" s="327" t="s">
        <v>140</v>
      </c>
      <c r="B185" s="327"/>
      <c r="C185" s="87">
        <f>C189</f>
        <v>37375</v>
      </c>
      <c r="D185" s="87">
        <f>D189</f>
        <v>0</v>
      </c>
      <c r="E185" s="88">
        <f>D185/C185*100</f>
        <v>0</v>
      </c>
      <c r="F185" s="140"/>
    </row>
    <row r="186" spans="1:8" ht="13.5" customHeight="1">
      <c r="A186" s="299" t="s">
        <v>107</v>
      </c>
      <c r="B186" s="299"/>
      <c r="C186" s="89">
        <v>0</v>
      </c>
      <c r="D186" s="89">
        <v>0</v>
      </c>
      <c r="E186" s="90">
        <v>0</v>
      </c>
      <c r="F186" s="140"/>
      <c r="H186" s="5"/>
    </row>
    <row r="187" spans="1:8" ht="13.5" customHeight="1">
      <c r="A187" s="306" t="s">
        <v>118</v>
      </c>
      <c r="B187" s="306"/>
      <c r="C187" s="89">
        <v>375</v>
      </c>
      <c r="D187" s="89">
        <v>0</v>
      </c>
      <c r="E187" s="90">
        <v>0</v>
      </c>
      <c r="F187" s="140"/>
      <c r="H187" s="5"/>
    </row>
    <row r="188" spans="1:8" s="5" customFormat="1" ht="13.5" customHeight="1">
      <c r="A188" s="299" t="s">
        <v>152</v>
      </c>
      <c r="B188" s="299"/>
      <c r="C188" s="89">
        <v>37000</v>
      </c>
      <c r="D188" s="89">
        <v>0</v>
      </c>
      <c r="E188" s="147">
        <v>0</v>
      </c>
      <c r="F188" s="142"/>
      <c r="H188" s="1"/>
    </row>
    <row r="189" spans="1:6" ht="13.5" customHeight="1">
      <c r="A189" s="91">
        <v>4</v>
      </c>
      <c r="B189" s="92" t="s">
        <v>126</v>
      </c>
      <c r="C189" s="93">
        <f>C190</f>
        <v>37375</v>
      </c>
      <c r="D189" s="93">
        <f>D190</f>
        <v>0</v>
      </c>
      <c r="E189" s="94">
        <f aca="true" t="shared" si="22" ref="E189:E194">D189/C189*100</f>
        <v>0</v>
      </c>
      <c r="F189" s="140"/>
    </row>
    <row r="190" spans="1:6" ht="13.5" customHeight="1">
      <c r="A190" s="91">
        <v>42</v>
      </c>
      <c r="B190" s="92" t="s">
        <v>142</v>
      </c>
      <c r="C190" s="148">
        <f>SUM(C191:C192)</f>
        <v>37375</v>
      </c>
      <c r="D190" s="148">
        <f>SUM(D191:D192)</f>
        <v>0</v>
      </c>
      <c r="E190" s="94">
        <f t="shared" si="22"/>
        <v>0</v>
      </c>
      <c r="F190" s="140"/>
    </row>
    <row r="191" spans="1:6" ht="13.5" customHeight="1">
      <c r="A191" s="96">
        <v>421</v>
      </c>
      <c r="B191" s="97" t="s">
        <v>81</v>
      </c>
      <c r="C191" s="145">
        <v>8000</v>
      </c>
      <c r="D191" s="145">
        <v>0</v>
      </c>
      <c r="E191" s="99">
        <f t="shared" si="22"/>
        <v>0</v>
      </c>
      <c r="F191" s="140"/>
    </row>
    <row r="192" spans="1:6" ht="13.5" customHeight="1">
      <c r="A192" s="96">
        <v>422</v>
      </c>
      <c r="B192" s="97" t="s">
        <v>169</v>
      </c>
      <c r="C192" s="149">
        <v>29375</v>
      </c>
      <c r="D192" s="149">
        <v>0</v>
      </c>
      <c r="E192" s="99">
        <f t="shared" si="22"/>
        <v>0</v>
      </c>
      <c r="F192" s="140"/>
    </row>
    <row r="193" spans="1:6" ht="18.75" customHeight="1">
      <c r="A193" s="317" t="s">
        <v>171</v>
      </c>
      <c r="B193" s="317"/>
      <c r="C193" s="84">
        <f>C194</f>
        <v>37500</v>
      </c>
      <c r="D193" s="118">
        <f>D194</f>
        <v>31250</v>
      </c>
      <c r="E193" s="86">
        <f t="shared" si="22"/>
        <v>83.33333333333334</v>
      </c>
      <c r="F193" s="140"/>
    </row>
    <row r="194" spans="1:6" ht="13.5" customHeight="1">
      <c r="A194" s="327" t="s">
        <v>140</v>
      </c>
      <c r="B194" s="327"/>
      <c r="C194" s="87">
        <f>C200</f>
        <v>37500</v>
      </c>
      <c r="D194" s="87">
        <f>D200</f>
        <v>31250</v>
      </c>
      <c r="E194" s="88">
        <f t="shared" si="22"/>
        <v>83.33333333333334</v>
      </c>
      <c r="F194" s="140"/>
    </row>
    <row r="195" spans="1:8" ht="13.5" customHeight="1">
      <c r="A195" s="299" t="s">
        <v>107</v>
      </c>
      <c r="B195" s="299"/>
      <c r="C195" s="89">
        <v>0</v>
      </c>
      <c r="D195" s="89">
        <v>0</v>
      </c>
      <c r="E195" s="147">
        <v>0</v>
      </c>
      <c r="F195" s="140"/>
      <c r="H195" s="5"/>
    </row>
    <row r="196" spans="1:6" s="5" customFormat="1" ht="13.5" customHeight="1">
      <c r="A196" s="321" t="s">
        <v>172</v>
      </c>
      <c r="B196" s="321"/>
      <c r="C196" s="89">
        <v>33000</v>
      </c>
      <c r="D196" s="89">
        <v>26751.7</v>
      </c>
      <c r="E196" s="147">
        <f aca="true" t="shared" si="23" ref="E196:E208">D196/C196*100</f>
        <v>81.06575757575757</v>
      </c>
      <c r="F196" s="142"/>
    </row>
    <row r="197" spans="1:6" s="5" customFormat="1" ht="13.5" customHeight="1">
      <c r="A197" s="321" t="s">
        <v>173</v>
      </c>
      <c r="B197" s="321"/>
      <c r="C197" s="89">
        <v>0</v>
      </c>
      <c r="D197" s="89">
        <v>0</v>
      </c>
      <c r="E197" s="147">
        <v>0</v>
      </c>
      <c r="F197" s="142"/>
    </row>
    <row r="198" spans="1:6" s="5" customFormat="1" ht="13.5" customHeight="1">
      <c r="A198" s="321" t="s">
        <v>174</v>
      </c>
      <c r="B198" s="321"/>
      <c r="C198" s="89">
        <v>4500</v>
      </c>
      <c r="D198" s="89">
        <v>4498.3</v>
      </c>
      <c r="E198" s="147">
        <f t="shared" si="23"/>
        <v>99.96222222222222</v>
      </c>
      <c r="F198" s="142"/>
    </row>
    <row r="199" spans="1:12" s="5" customFormat="1" ht="13.5" customHeight="1">
      <c r="A199" s="335" t="s">
        <v>175</v>
      </c>
      <c r="B199" s="335"/>
      <c r="C199" s="89">
        <v>0</v>
      </c>
      <c r="D199" s="89">
        <v>0</v>
      </c>
      <c r="E199" s="147">
        <v>0</v>
      </c>
      <c r="F199" s="142"/>
      <c r="I199" s="150"/>
      <c r="J199" s="150"/>
      <c r="K199" s="150"/>
      <c r="L199" s="150"/>
    </row>
    <row r="200" spans="1:23" s="5" customFormat="1" ht="13.5" customHeight="1">
      <c r="A200" s="151">
        <v>4</v>
      </c>
      <c r="B200" s="152" t="s">
        <v>176</v>
      </c>
      <c r="C200" s="121">
        <f>C201</f>
        <v>37500</v>
      </c>
      <c r="D200" s="121">
        <f>D201</f>
        <v>31250</v>
      </c>
      <c r="E200" s="94">
        <f t="shared" si="23"/>
        <v>83.33333333333334</v>
      </c>
      <c r="F200" s="142"/>
      <c r="H200" s="153"/>
      <c r="I200" s="336"/>
      <c r="J200" s="336"/>
      <c r="K200" s="336"/>
      <c r="L200" s="150"/>
      <c r="S200" s="153"/>
      <c r="T200" s="336"/>
      <c r="U200" s="336"/>
      <c r="V200" s="336"/>
      <c r="W200" s="150"/>
    </row>
    <row r="201" spans="1:22" s="5" customFormat="1" ht="13.5" customHeight="1">
      <c r="A201" s="151">
        <v>42</v>
      </c>
      <c r="B201" s="92" t="s">
        <v>138</v>
      </c>
      <c r="C201" s="121">
        <f>SUM(C202,C203)</f>
        <v>37500</v>
      </c>
      <c r="D201" s="121">
        <f>SUM(D202,D203)</f>
        <v>31250</v>
      </c>
      <c r="E201" s="94">
        <f t="shared" si="23"/>
        <v>83.33333333333334</v>
      </c>
      <c r="F201" s="142"/>
      <c r="H201" s="153"/>
      <c r="I201" s="150"/>
      <c r="J201" s="150"/>
      <c r="K201" s="150"/>
      <c r="S201" s="153"/>
      <c r="T201" s="150"/>
      <c r="U201" s="150"/>
      <c r="V201" s="150"/>
    </row>
    <row r="202" spans="1:23" s="5" customFormat="1" ht="13.5" customHeight="1">
      <c r="A202" s="154">
        <v>421</v>
      </c>
      <c r="B202" s="97" t="s">
        <v>81</v>
      </c>
      <c r="C202" s="145">
        <v>0</v>
      </c>
      <c r="D202" s="145">
        <v>0</v>
      </c>
      <c r="E202" s="119">
        <v>0</v>
      </c>
      <c r="F202" s="142"/>
      <c r="H202" s="155"/>
      <c r="I202" s="337"/>
      <c r="J202" s="337"/>
      <c r="K202" s="337"/>
      <c r="L202" s="337"/>
      <c r="S202" s="155"/>
      <c r="T202" s="337"/>
      <c r="U202" s="337"/>
      <c r="V202" s="337"/>
      <c r="W202" s="337"/>
    </row>
    <row r="203" spans="1:23" s="5" customFormat="1" ht="13.5" customHeight="1">
      <c r="A203" s="146">
        <v>426</v>
      </c>
      <c r="B203" s="97" t="s">
        <v>177</v>
      </c>
      <c r="C203" s="98">
        <v>37500</v>
      </c>
      <c r="D203" s="116">
        <v>31250</v>
      </c>
      <c r="E203" s="119">
        <f t="shared" si="23"/>
        <v>83.33333333333334</v>
      </c>
      <c r="F203" s="142"/>
      <c r="I203" s="338"/>
      <c r="J203" s="338"/>
      <c r="K203" s="338"/>
      <c r="L203" s="338"/>
      <c r="T203" s="338"/>
      <c r="U203" s="338"/>
      <c r="V203" s="338"/>
      <c r="W203" s="338"/>
    </row>
    <row r="204" spans="1:5" s="5" customFormat="1" ht="26.25" customHeight="1">
      <c r="A204" s="320" t="s">
        <v>178</v>
      </c>
      <c r="B204" s="320"/>
      <c r="C204" s="82">
        <f>SUM(C213,C205)</f>
        <v>1246092</v>
      </c>
      <c r="D204" s="82">
        <f>SUM(D213,D205)</f>
        <v>607643.4</v>
      </c>
      <c r="E204" s="156">
        <f t="shared" si="23"/>
        <v>48.76392754307066</v>
      </c>
    </row>
    <row r="205" spans="1:5" s="5" customFormat="1" ht="18.75" customHeight="1">
      <c r="A205" s="317" t="s">
        <v>179</v>
      </c>
      <c r="B205" s="317"/>
      <c r="C205" s="136">
        <f>C206</f>
        <v>40000</v>
      </c>
      <c r="D205" s="157">
        <f>D206</f>
        <v>15442.5</v>
      </c>
      <c r="E205" s="86">
        <f t="shared" si="23"/>
        <v>38.606249999999996</v>
      </c>
    </row>
    <row r="206" spans="1:8" s="5" customFormat="1" ht="13.5" customHeight="1">
      <c r="A206" s="327" t="s">
        <v>131</v>
      </c>
      <c r="B206" s="327"/>
      <c r="C206" s="87">
        <f>SUM(C210)</f>
        <v>40000</v>
      </c>
      <c r="D206" s="87">
        <f>SUM(D210)</f>
        <v>15442.5</v>
      </c>
      <c r="E206" s="88">
        <f t="shared" si="23"/>
        <v>38.606249999999996</v>
      </c>
      <c r="H206" s="1"/>
    </row>
    <row r="207" spans="1:5" ht="12.75" customHeight="1">
      <c r="A207" s="299" t="s">
        <v>180</v>
      </c>
      <c r="B207" s="299"/>
      <c r="C207" s="138">
        <v>0</v>
      </c>
      <c r="D207" s="138">
        <v>0</v>
      </c>
      <c r="E207" s="90">
        <v>0</v>
      </c>
    </row>
    <row r="208" spans="1:5" ht="13.5" customHeight="1">
      <c r="A208" s="306" t="s">
        <v>118</v>
      </c>
      <c r="B208" s="306"/>
      <c r="C208" s="89">
        <v>40000</v>
      </c>
      <c r="D208" s="89">
        <v>0</v>
      </c>
      <c r="E208" s="90">
        <f t="shared" si="23"/>
        <v>0</v>
      </c>
    </row>
    <row r="209" spans="1:5" ht="13.5" customHeight="1">
      <c r="A209" s="321" t="s">
        <v>172</v>
      </c>
      <c r="B209" s="321"/>
      <c r="C209" s="89">
        <v>0</v>
      </c>
      <c r="D209" s="89">
        <v>15442.5</v>
      </c>
      <c r="E209" s="90">
        <v>0</v>
      </c>
    </row>
    <row r="210" spans="1:10" ht="13.5" customHeight="1">
      <c r="A210" s="91">
        <v>4</v>
      </c>
      <c r="B210" s="92" t="s">
        <v>137</v>
      </c>
      <c r="C210" s="112">
        <f>C211</f>
        <v>40000</v>
      </c>
      <c r="D210" s="112">
        <f>D211</f>
        <v>15442.5</v>
      </c>
      <c r="E210" s="94">
        <f aca="true" t="shared" si="24" ref="E210:E217">D210/C210*100</f>
        <v>38.606249999999996</v>
      </c>
      <c r="G210" s="120"/>
      <c r="H210" s="5"/>
      <c r="I210" s="158"/>
      <c r="J210" s="158"/>
    </row>
    <row r="211" spans="1:5" s="5" customFormat="1" ht="13.5" customHeight="1">
      <c r="A211" s="91">
        <v>42</v>
      </c>
      <c r="B211" s="92" t="s">
        <v>138</v>
      </c>
      <c r="C211" s="95">
        <f>SUM(C212:C212)</f>
        <v>40000</v>
      </c>
      <c r="D211" s="95">
        <f>SUM(D212:D212)</f>
        <v>15442.5</v>
      </c>
      <c r="E211" s="94">
        <f t="shared" si="24"/>
        <v>38.606249999999996</v>
      </c>
    </row>
    <row r="212" spans="1:8" s="5" customFormat="1" ht="13.5" customHeight="1">
      <c r="A212" s="96">
        <v>421</v>
      </c>
      <c r="B212" s="97" t="s">
        <v>81</v>
      </c>
      <c r="C212" s="98">
        <v>40000</v>
      </c>
      <c r="D212" s="98">
        <v>15442.5</v>
      </c>
      <c r="E212" s="99">
        <f t="shared" si="24"/>
        <v>38.606249999999996</v>
      </c>
      <c r="H212" s="1"/>
    </row>
    <row r="213" spans="1:5" ht="20.25" customHeight="1">
      <c r="A213" s="317" t="s">
        <v>181</v>
      </c>
      <c r="B213" s="317"/>
      <c r="C213" s="106">
        <f>C214</f>
        <v>1206092</v>
      </c>
      <c r="D213" s="141">
        <f>D214</f>
        <v>592200.9</v>
      </c>
      <c r="E213" s="86">
        <f t="shared" si="24"/>
        <v>49.100806571969635</v>
      </c>
    </row>
    <row r="214" spans="1:5" ht="13.5" customHeight="1">
      <c r="A214" s="327" t="s">
        <v>140</v>
      </c>
      <c r="B214" s="327"/>
      <c r="C214" s="87">
        <f>SUM(C219,C222)</f>
        <v>1206092</v>
      </c>
      <c r="D214" s="87">
        <f>SUM(D219,D222)</f>
        <v>592200.9</v>
      </c>
      <c r="E214" s="88">
        <f t="shared" si="24"/>
        <v>49.100806571969635</v>
      </c>
    </row>
    <row r="215" spans="1:7" ht="13.5" customHeight="1">
      <c r="A215" s="299" t="s">
        <v>180</v>
      </c>
      <c r="B215" s="299"/>
      <c r="C215" s="89">
        <v>575000</v>
      </c>
      <c r="D215" s="89">
        <v>200000</v>
      </c>
      <c r="E215" s="90">
        <f t="shared" si="24"/>
        <v>34.78260869565217</v>
      </c>
      <c r="G215" s="120"/>
    </row>
    <row r="216" spans="1:5" ht="13.5" customHeight="1">
      <c r="A216" s="299" t="s">
        <v>157</v>
      </c>
      <c r="B216" s="299"/>
      <c r="C216" s="89">
        <v>0</v>
      </c>
      <c r="D216" s="89">
        <v>0</v>
      </c>
      <c r="E216" s="90">
        <v>0</v>
      </c>
    </row>
    <row r="217" spans="1:5" ht="13.5" customHeight="1">
      <c r="A217" s="306" t="s">
        <v>118</v>
      </c>
      <c r="B217" s="306"/>
      <c r="C217" s="89">
        <v>588092</v>
      </c>
      <c r="D217" s="89">
        <v>382389.99</v>
      </c>
      <c r="E217" s="90">
        <f t="shared" si="24"/>
        <v>65.02213769274195</v>
      </c>
    </row>
    <row r="218" spans="1:10" ht="13.5" customHeight="1">
      <c r="A218" s="321" t="s">
        <v>172</v>
      </c>
      <c r="B218" s="321"/>
      <c r="C218" s="89">
        <v>43000</v>
      </c>
      <c r="D218" s="89">
        <v>9810.91</v>
      </c>
      <c r="E218" s="90">
        <f aca="true" t="shared" si="25" ref="E218:E224">D218/C218*100</f>
        <v>22.81606976744186</v>
      </c>
      <c r="G218" s="120"/>
      <c r="H218" s="35"/>
      <c r="I218" s="158"/>
      <c r="J218" s="158"/>
    </row>
    <row r="219" spans="1:7" s="35" customFormat="1" ht="13.5" customHeight="1">
      <c r="A219" s="159">
        <v>3</v>
      </c>
      <c r="B219" s="152" t="s">
        <v>90</v>
      </c>
      <c r="C219" s="93">
        <f>C220</f>
        <v>81092</v>
      </c>
      <c r="D219" s="93">
        <f>D220</f>
        <v>81091.9</v>
      </c>
      <c r="E219" s="94">
        <f t="shared" si="25"/>
        <v>99.99987668327331</v>
      </c>
      <c r="G219" s="160"/>
    </row>
    <row r="220" spans="1:7" s="35" customFormat="1" ht="13.5" customHeight="1">
      <c r="A220" s="159">
        <v>38</v>
      </c>
      <c r="B220" s="152" t="s">
        <v>92</v>
      </c>
      <c r="C220" s="114">
        <f>SUM(C221:C221)</f>
        <v>81092</v>
      </c>
      <c r="D220" s="114">
        <f>SUM(D221:D221)</f>
        <v>81091.9</v>
      </c>
      <c r="E220" s="94">
        <f t="shared" si="25"/>
        <v>99.99987668327331</v>
      </c>
      <c r="G220" s="160"/>
    </row>
    <row r="221" spans="1:7" s="35" customFormat="1" ht="13.5" customHeight="1">
      <c r="A221" s="161">
        <v>386</v>
      </c>
      <c r="B221" s="162" t="s">
        <v>75</v>
      </c>
      <c r="C221" s="163">
        <v>81092</v>
      </c>
      <c r="D221" s="163">
        <v>81091.9</v>
      </c>
      <c r="E221" s="119">
        <f t="shared" si="25"/>
        <v>99.99987668327331</v>
      </c>
      <c r="G221" s="160"/>
    </row>
    <row r="222" spans="1:5" s="35" customFormat="1" ht="13.5" customHeight="1">
      <c r="A222" s="91">
        <v>4</v>
      </c>
      <c r="B222" s="92" t="s">
        <v>137</v>
      </c>
      <c r="C222" s="112">
        <f>C223</f>
        <v>1125000</v>
      </c>
      <c r="D222" s="112">
        <f>D223</f>
        <v>511109</v>
      </c>
      <c r="E222" s="94">
        <f t="shared" si="25"/>
        <v>45.43191111111111</v>
      </c>
    </row>
    <row r="223" spans="1:5" s="35" customFormat="1" ht="13.5" customHeight="1">
      <c r="A223" s="91">
        <v>42</v>
      </c>
      <c r="B223" s="92" t="s">
        <v>138</v>
      </c>
      <c r="C223" s="95">
        <f>SUM(C224:C224)</f>
        <v>1125000</v>
      </c>
      <c r="D223" s="95">
        <f>SUM(D224:D224)</f>
        <v>511109</v>
      </c>
      <c r="E223" s="94">
        <f t="shared" si="25"/>
        <v>45.43191111111111</v>
      </c>
    </row>
    <row r="224" spans="1:8" s="35" customFormat="1" ht="13.5" customHeight="1">
      <c r="A224" s="96">
        <v>421</v>
      </c>
      <c r="B224" s="97" t="s">
        <v>81</v>
      </c>
      <c r="C224" s="98">
        <v>1125000</v>
      </c>
      <c r="D224" s="98">
        <v>511109</v>
      </c>
      <c r="E224" s="119">
        <f t="shared" si="25"/>
        <v>45.43191111111111</v>
      </c>
      <c r="H224" s="1"/>
    </row>
    <row r="225" spans="1:5" ht="24.75" customHeight="1">
      <c r="A225" s="320" t="s">
        <v>182</v>
      </c>
      <c r="B225" s="320"/>
      <c r="C225" s="164">
        <f>C226</f>
        <v>12016.86</v>
      </c>
      <c r="D225" s="164">
        <f>D226</f>
        <v>12016.86</v>
      </c>
      <c r="E225" s="165">
        <f>(D225/C225)*100</f>
        <v>100</v>
      </c>
    </row>
    <row r="226" spans="1:5" ht="19.5" customHeight="1">
      <c r="A226" s="317" t="s">
        <v>183</v>
      </c>
      <c r="B226" s="317"/>
      <c r="C226" s="106">
        <f>C227</f>
        <v>12016.86</v>
      </c>
      <c r="D226" s="141">
        <f>D227</f>
        <v>12016.86</v>
      </c>
      <c r="E226" s="86">
        <f>(D226/C226)*100</f>
        <v>100</v>
      </c>
    </row>
    <row r="227" spans="1:8" ht="13.5" customHeight="1">
      <c r="A227" s="333" t="s">
        <v>184</v>
      </c>
      <c r="B227" s="333"/>
      <c r="C227" s="87">
        <f>SUM(C230,C233)</f>
        <v>12016.86</v>
      </c>
      <c r="D227" s="87">
        <f>SUM(D230,D233)</f>
        <v>12016.86</v>
      </c>
      <c r="E227" s="86">
        <f>(D227/C227)*100</f>
        <v>100</v>
      </c>
      <c r="H227" s="5"/>
    </row>
    <row r="228" spans="1:8" s="5" customFormat="1" ht="14.25" customHeight="1">
      <c r="A228" s="334" t="s">
        <v>157</v>
      </c>
      <c r="B228" s="334"/>
      <c r="C228" s="166">
        <v>6866.86</v>
      </c>
      <c r="D228" s="166">
        <v>11811.6</v>
      </c>
      <c r="E228" s="86">
        <f>(D228/C228)*100</f>
        <v>172.0087492682245</v>
      </c>
      <c r="H228" s="1"/>
    </row>
    <row r="229" spans="1:8" s="5" customFormat="1" ht="14.25" customHeight="1">
      <c r="A229" s="334" t="s">
        <v>185</v>
      </c>
      <c r="B229" s="334"/>
      <c r="C229" s="166">
        <v>5150</v>
      </c>
      <c r="D229" s="166">
        <v>205.26</v>
      </c>
      <c r="E229" s="86">
        <f>(D229/C229)*100</f>
        <v>3.9856310679611653</v>
      </c>
      <c r="H229" s="1"/>
    </row>
    <row r="230" spans="1:5" ht="13.5" customHeight="1">
      <c r="A230" s="111">
        <v>4</v>
      </c>
      <c r="B230" s="92" t="s">
        <v>137</v>
      </c>
      <c r="C230" s="112">
        <f>C231</f>
        <v>0</v>
      </c>
      <c r="D230" s="112">
        <f>D231</f>
        <v>0</v>
      </c>
      <c r="E230" s="99">
        <v>0</v>
      </c>
    </row>
    <row r="231" spans="1:5" ht="13.5" customHeight="1">
      <c r="A231" s="111">
        <v>42</v>
      </c>
      <c r="B231" s="92" t="s">
        <v>186</v>
      </c>
      <c r="C231" s="95">
        <f>SUM(C232:C232)</f>
        <v>0</v>
      </c>
      <c r="D231" s="95">
        <f>SUM(D232:D232)</f>
        <v>0</v>
      </c>
      <c r="E231" s="99">
        <v>0</v>
      </c>
    </row>
    <row r="232" spans="1:5" ht="13.5" customHeight="1">
      <c r="A232" s="113">
        <v>422</v>
      </c>
      <c r="B232" s="97" t="s">
        <v>187</v>
      </c>
      <c r="C232" s="168">
        <v>0</v>
      </c>
      <c r="D232" s="168">
        <v>0</v>
      </c>
      <c r="E232" s="99">
        <v>0</v>
      </c>
    </row>
    <row r="233" spans="1:5" ht="13.5" customHeight="1">
      <c r="A233" s="169">
        <v>3</v>
      </c>
      <c r="B233" s="92" t="s">
        <v>108</v>
      </c>
      <c r="C233" s="114">
        <f>SUM(C234:C234)</f>
        <v>12016.86</v>
      </c>
      <c r="D233" s="114">
        <f>SUM(D234,D236)</f>
        <v>12016.86</v>
      </c>
      <c r="E233" s="94">
        <f aca="true" t="shared" si="26" ref="E233:E238">(D233/C233)*100</f>
        <v>100</v>
      </c>
    </row>
    <row r="234" spans="1:5" ht="13.5" customHeight="1">
      <c r="A234" s="169">
        <v>36</v>
      </c>
      <c r="B234" s="92" t="s">
        <v>125</v>
      </c>
      <c r="C234" s="114">
        <f>SUM(C235:C235)</f>
        <v>12016.86</v>
      </c>
      <c r="D234" s="114">
        <f>SUM(D235:D235)</f>
        <v>12016.86</v>
      </c>
      <c r="E234" s="94">
        <f t="shared" si="26"/>
        <v>100</v>
      </c>
    </row>
    <row r="235" spans="1:8" ht="13.5" customHeight="1">
      <c r="A235" s="117">
        <v>363</v>
      </c>
      <c r="B235" s="170" t="s">
        <v>66</v>
      </c>
      <c r="C235" s="98">
        <v>12016.86</v>
      </c>
      <c r="D235" s="98">
        <v>12016.86</v>
      </c>
      <c r="E235" s="99">
        <f t="shared" si="26"/>
        <v>100</v>
      </c>
      <c r="H235" s="5"/>
    </row>
    <row r="236" spans="1:5" s="5" customFormat="1" ht="13.5" customHeight="1">
      <c r="A236" s="169">
        <v>38</v>
      </c>
      <c r="B236" s="171" t="s">
        <v>92</v>
      </c>
      <c r="C236" s="114">
        <f>SUM(C237:C237)</f>
        <v>0</v>
      </c>
      <c r="D236" s="114">
        <f>SUM(D237:D237)</f>
        <v>0</v>
      </c>
      <c r="E236" s="94" t="e">
        <f t="shared" si="26"/>
        <v>#DIV/0!</v>
      </c>
    </row>
    <row r="237" spans="1:5" s="5" customFormat="1" ht="13.5" customHeight="1">
      <c r="A237" s="117">
        <v>386</v>
      </c>
      <c r="B237" s="170" t="s">
        <v>75</v>
      </c>
      <c r="C237" s="98">
        <v>0</v>
      </c>
      <c r="D237" s="116">
        <v>0</v>
      </c>
      <c r="E237" s="99" t="e">
        <f t="shared" si="26"/>
        <v>#DIV/0!</v>
      </c>
    </row>
    <row r="238" spans="1:5" s="5" customFormat="1" ht="13.5" customHeight="1">
      <c r="A238" s="322" t="s">
        <v>188</v>
      </c>
      <c r="B238" s="322"/>
      <c r="C238" s="172">
        <f>SUM(C239,C248)</f>
        <v>2484625</v>
      </c>
      <c r="D238" s="172">
        <f>SUM(D239,D248)</f>
        <v>803799.05</v>
      </c>
      <c r="E238" s="94">
        <f t="shared" si="26"/>
        <v>32.350920158977715</v>
      </c>
    </row>
    <row r="239" spans="1:5" s="5" customFormat="1" ht="22.5" customHeight="1">
      <c r="A239" s="320" t="s">
        <v>189</v>
      </c>
      <c r="B239" s="320"/>
      <c r="C239" s="82">
        <f>C240</f>
        <v>1584625</v>
      </c>
      <c r="D239" s="82">
        <f>D240</f>
        <v>0</v>
      </c>
      <c r="E239" s="83">
        <f aca="true" t="shared" si="27" ref="E239:E244">D239/C239*100</f>
        <v>0</v>
      </c>
    </row>
    <row r="240" spans="1:8" s="5" customFormat="1" ht="18" customHeight="1">
      <c r="A240" s="317" t="s">
        <v>190</v>
      </c>
      <c r="B240" s="317"/>
      <c r="C240" s="136">
        <f>C241</f>
        <v>1584625</v>
      </c>
      <c r="D240" s="136">
        <f>D241</f>
        <v>0</v>
      </c>
      <c r="E240" s="86">
        <f t="shared" si="27"/>
        <v>0</v>
      </c>
      <c r="H240" s="1"/>
    </row>
    <row r="241" spans="1:5" ht="13.5" customHeight="1">
      <c r="A241" s="327" t="s">
        <v>140</v>
      </c>
      <c r="B241" s="327"/>
      <c r="C241" s="87">
        <f>C245</f>
        <v>1584625</v>
      </c>
      <c r="D241" s="87">
        <f>D245</f>
        <v>0</v>
      </c>
      <c r="E241" s="88">
        <f t="shared" si="27"/>
        <v>0</v>
      </c>
    </row>
    <row r="242" spans="1:5" ht="15" customHeight="1">
      <c r="A242" s="299" t="s">
        <v>180</v>
      </c>
      <c r="B242" s="299"/>
      <c r="C242" s="138">
        <v>0</v>
      </c>
      <c r="D242" s="138">
        <v>0</v>
      </c>
      <c r="E242" s="90">
        <v>0</v>
      </c>
    </row>
    <row r="243" spans="1:5" ht="15" customHeight="1">
      <c r="A243" s="306" t="s">
        <v>118</v>
      </c>
      <c r="B243" s="306"/>
      <c r="C243" s="138">
        <v>262000</v>
      </c>
      <c r="D243" s="138">
        <v>0</v>
      </c>
      <c r="E243" s="90">
        <f t="shared" si="27"/>
        <v>0</v>
      </c>
    </row>
    <row r="244" spans="1:5" ht="15" customHeight="1">
      <c r="A244" s="299" t="s">
        <v>191</v>
      </c>
      <c r="B244" s="299"/>
      <c r="C244" s="138">
        <v>1328000</v>
      </c>
      <c r="D244" s="138">
        <v>0</v>
      </c>
      <c r="E244" s="90">
        <f t="shared" si="27"/>
        <v>0</v>
      </c>
    </row>
    <row r="245" spans="1:5" ht="13.5" customHeight="1">
      <c r="A245" s="111">
        <v>4</v>
      </c>
      <c r="B245" s="92" t="s">
        <v>137</v>
      </c>
      <c r="C245" s="112">
        <f>C246</f>
        <v>1584625</v>
      </c>
      <c r="D245" s="112">
        <f>D246</f>
        <v>0</v>
      </c>
      <c r="E245" s="94">
        <f aca="true" t="shared" si="28" ref="E245:E253">D245/C245*100</f>
        <v>0</v>
      </c>
    </row>
    <row r="246" spans="1:5" ht="13.5" customHeight="1">
      <c r="A246" s="111">
        <v>42</v>
      </c>
      <c r="B246" s="92" t="s">
        <v>138</v>
      </c>
      <c r="C246" s="95">
        <f>SUM(C247:C247)</f>
        <v>1584625</v>
      </c>
      <c r="D246" s="95">
        <f>SUM(D247:D247)</f>
        <v>0</v>
      </c>
      <c r="E246" s="94">
        <f t="shared" si="28"/>
        <v>0</v>
      </c>
    </row>
    <row r="247" spans="1:10" ht="13.5" customHeight="1">
      <c r="A247" s="113">
        <v>421</v>
      </c>
      <c r="B247" s="97" t="s">
        <v>81</v>
      </c>
      <c r="C247" s="98">
        <v>1584625</v>
      </c>
      <c r="D247" s="98">
        <v>0</v>
      </c>
      <c r="E247" s="99">
        <f t="shared" si="28"/>
        <v>0</v>
      </c>
      <c r="G247" s="173"/>
      <c r="I247" s="158"/>
      <c r="J247" s="158"/>
    </row>
    <row r="248" spans="1:5" ht="23.25" customHeight="1">
      <c r="A248" s="320" t="s">
        <v>192</v>
      </c>
      <c r="B248" s="320"/>
      <c r="C248" s="82">
        <f>SUM(C249,C257,C266,C274)</f>
        <v>900000</v>
      </c>
      <c r="D248" s="82">
        <f>SUM(D249,D257,D266,D274)</f>
        <v>803799.05</v>
      </c>
      <c r="E248" s="83">
        <f t="shared" si="28"/>
        <v>89.31100555555555</v>
      </c>
    </row>
    <row r="249" spans="1:5" ht="17.25" customHeight="1">
      <c r="A249" s="317" t="s">
        <v>193</v>
      </c>
      <c r="B249" s="317"/>
      <c r="C249" s="136">
        <f>C250</f>
        <v>800000</v>
      </c>
      <c r="D249" s="137">
        <f>D250</f>
        <v>721900.37</v>
      </c>
      <c r="E249" s="86">
        <f t="shared" si="28"/>
        <v>90.23754625</v>
      </c>
    </row>
    <row r="250" spans="1:5" ht="13.5" customHeight="1">
      <c r="A250" s="327" t="s">
        <v>131</v>
      </c>
      <c r="B250" s="327"/>
      <c r="C250" s="87">
        <f>C254</f>
        <v>800000</v>
      </c>
      <c r="D250" s="87">
        <f>D254</f>
        <v>721900.37</v>
      </c>
      <c r="E250" s="88">
        <f t="shared" si="28"/>
        <v>90.23754625</v>
      </c>
    </row>
    <row r="251" spans="1:5" ht="16.5" customHeight="1">
      <c r="A251" s="299" t="s">
        <v>194</v>
      </c>
      <c r="B251" s="299"/>
      <c r="C251" s="138">
        <v>600000</v>
      </c>
      <c r="D251" s="138">
        <v>583336</v>
      </c>
      <c r="E251" s="90">
        <f t="shared" si="28"/>
        <v>97.22266666666667</v>
      </c>
    </row>
    <row r="252" spans="1:5" ht="16.5" customHeight="1">
      <c r="A252" s="299" t="s">
        <v>195</v>
      </c>
      <c r="B252" s="299"/>
      <c r="C252" s="138">
        <v>50</v>
      </c>
      <c r="D252" s="138">
        <v>0</v>
      </c>
      <c r="E252" s="90"/>
    </row>
    <row r="253" spans="1:5" ht="16.5" customHeight="1">
      <c r="A253" s="299" t="s">
        <v>196</v>
      </c>
      <c r="B253" s="299"/>
      <c r="C253" s="138">
        <v>199950</v>
      </c>
      <c r="D253" s="138">
        <v>138564.37</v>
      </c>
      <c r="E253" s="90">
        <f t="shared" si="28"/>
        <v>69.29950987746936</v>
      </c>
    </row>
    <row r="254" spans="1:5" ht="13.5" customHeight="1">
      <c r="A254" s="111">
        <v>3</v>
      </c>
      <c r="B254" s="92" t="s">
        <v>108</v>
      </c>
      <c r="C254" s="112">
        <f>C255</f>
        <v>800000</v>
      </c>
      <c r="D254" s="112">
        <f>D255</f>
        <v>721900.37</v>
      </c>
      <c r="E254" s="94">
        <f>D254/C254*100</f>
        <v>90.23754625</v>
      </c>
    </row>
    <row r="255" spans="1:5" ht="13.5" customHeight="1">
      <c r="A255" s="111">
        <v>32</v>
      </c>
      <c r="B255" s="92" t="s">
        <v>109</v>
      </c>
      <c r="C255" s="95">
        <f>SUM(C256:C256)</f>
        <v>800000</v>
      </c>
      <c r="D255" s="95">
        <f>SUM(D256:D256)</f>
        <v>721900.37</v>
      </c>
      <c r="E255" s="94">
        <f>D255/C255*100</f>
        <v>90.23754625</v>
      </c>
    </row>
    <row r="256" spans="1:5" ht="13.5" customHeight="1">
      <c r="A256" s="113">
        <v>323</v>
      </c>
      <c r="B256" s="97" t="s">
        <v>197</v>
      </c>
      <c r="C256" s="98">
        <v>800000</v>
      </c>
      <c r="D256" s="98">
        <v>721900.37</v>
      </c>
      <c r="E256" s="99">
        <f>D256/C256*100</f>
        <v>90.23754625</v>
      </c>
    </row>
    <row r="257" spans="1:5" ht="18" customHeight="1">
      <c r="A257" s="317" t="s">
        <v>198</v>
      </c>
      <c r="B257" s="317"/>
      <c r="C257" s="106">
        <f>C258</f>
        <v>20000</v>
      </c>
      <c r="D257" s="232">
        <f>D258</f>
        <v>5248.68</v>
      </c>
      <c r="E257" s="86">
        <f>D257/C257*100</f>
        <v>26.2434</v>
      </c>
    </row>
    <row r="258" spans="1:5" ht="13.5" customHeight="1">
      <c r="A258" s="327" t="s">
        <v>131</v>
      </c>
      <c r="B258" s="327"/>
      <c r="C258" s="87">
        <f>SUM(C259:C260)</f>
        <v>20000</v>
      </c>
      <c r="D258" s="87">
        <f>SUM(D261)</f>
        <v>5248.68</v>
      </c>
      <c r="E258" s="88">
        <f>D258/C258*100</f>
        <v>26.2434</v>
      </c>
    </row>
    <row r="259" spans="1:5" ht="13.5" customHeight="1">
      <c r="A259" s="299" t="s">
        <v>199</v>
      </c>
      <c r="B259" s="299"/>
      <c r="C259" s="89">
        <v>0</v>
      </c>
      <c r="D259" s="89">
        <v>0</v>
      </c>
      <c r="E259" s="147">
        <v>0</v>
      </c>
    </row>
    <row r="260" spans="1:5" ht="13.5" customHeight="1">
      <c r="A260" s="299" t="s">
        <v>196</v>
      </c>
      <c r="B260" s="299"/>
      <c r="C260" s="89">
        <v>20000</v>
      </c>
      <c r="D260" s="89">
        <v>5248.68</v>
      </c>
      <c r="E260" s="147"/>
    </row>
    <row r="261" spans="1:5" ht="13.5" customHeight="1">
      <c r="A261" s="111">
        <v>3</v>
      </c>
      <c r="B261" s="92" t="s">
        <v>108</v>
      </c>
      <c r="C261" s="112">
        <f>SUM(C262,C264)</f>
        <v>20000</v>
      </c>
      <c r="D261" s="112">
        <f>SUM(D262,D264)</f>
        <v>5248.68</v>
      </c>
      <c r="E261" s="94">
        <f>D261/C261*100</f>
        <v>26.2434</v>
      </c>
    </row>
    <row r="262" spans="1:8" ht="13.5" customHeight="1">
      <c r="A262" s="111">
        <v>35</v>
      </c>
      <c r="B262" s="92" t="s">
        <v>109</v>
      </c>
      <c r="C262" s="95">
        <f>SUM(C263:C263)</f>
        <v>20000</v>
      </c>
      <c r="D262" s="95">
        <f>SUM(D263:D263)</f>
        <v>5248.68</v>
      </c>
      <c r="E262" s="94">
        <f>D262/C262*100</f>
        <v>26.2434</v>
      </c>
      <c r="H262" s="5"/>
    </row>
    <row r="263" spans="1:8" s="5" customFormat="1" ht="13.5" customHeight="1">
      <c r="A263" s="113">
        <v>352</v>
      </c>
      <c r="B263" s="97" t="s">
        <v>200</v>
      </c>
      <c r="C263" s="124">
        <v>20000</v>
      </c>
      <c r="D263" s="222">
        <v>5248.68</v>
      </c>
      <c r="E263" s="99">
        <f>D263/C263*100</f>
        <v>26.2434</v>
      </c>
      <c r="H263" s="1"/>
    </row>
    <row r="264" spans="1:5" ht="13.5" customHeight="1">
      <c r="A264" s="111">
        <v>38</v>
      </c>
      <c r="B264" s="92" t="s">
        <v>111</v>
      </c>
      <c r="C264" s="95">
        <f>SUM(C265:C265)</f>
        <v>0</v>
      </c>
      <c r="D264" s="95">
        <f>SUM(D265:D265)</f>
        <v>0</v>
      </c>
      <c r="E264" s="94">
        <v>0</v>
      </c>
    </row>
    <row r="265" spans="1:5" ht="13.5" customHeight="1">
      <c r="A265" s="113">
        <v>383</v>
      </c>
      <c r="B265" s="97" t="s">
        <v>73</v>
      </c>
      <c r="C265" s="124">
        <v>0</v>
      </c>
      <c r="D265" s="124">
        <v>0</v>
      </c>
      <c r="E265" s="99">
        <v>0</v>
      </c>
    </row>
    <row r="266" spans="1:5" ht="19.5" customHeight="1">
      <c r="A266" s="317" t="s">
        <v>201</v>
      </c>
      <c r="B266" s="317"/>
      <c r="C266" s="174">
        <f>C267</f>
        <v>80000</v>
      </c>
      <c r="D266" s="175">
        <f>D267</f>
        <v>76650</v>
      </c>
      <c r="E266" s="86">
        <f>D266/C266*100</f>
        <v>95.8125</v>
      </c>
    </row>
    <row r="267" spans="1:5" ht="13.5" customHeight="1">
      <c r="A267" s="327" t="s">
        <v>131</v>
      </c>
      <c r="B267" s="327"/>
      <c r="C267" s="131">
        <f>C271</f>
        <v>80000</v>
      </c>
      <c r="D267" s="131">
        <f>D271</f>
        <v>76650</v>
      </c>
      <c r="E267" s="88">
        <f>D267/C267*100</f>
        <v>95.8125</v>
      </c>
    </row>
    <row r="268" spans="1:5" ht="13.5" customHeight="1">
      <c r="A268" s="331" t="s">
        <v>202</v>
      </c>
      <c r="B268" s="331"/>
      <c r="C268" s="132">
        <v>0</v>
      </c>
      <c r="D268" s="132">
        <v>0</v>
      </c>
      <c r="E268" s="90">
        <v>0</v>
      </c>
    </row>
    <row r="269" spans="1:5" ht="13.5" customHeight="1">
      <c r="A269" s="332" t="s">
        <v>203</v>
      </c>
      <c r="B269" s="332"/>
      <c r="C269" s="132">
        <v>43000</v>
      </c>
      <c r="D269" s="132">
        <v>38589</v>
      </c>
      <c r="E269" s="90">
        <f>D269/C269*100</f>
        <v>89.74186046511628</v>
      </c>
    </row>
    <row r="270" spans="1:5" ht="13.5" customHeight="1">
      <c r="A270" s="331" t="s">
        <v>204</v>
      </c>
      <c r="B270" s="331"/>
      <c r="C270" s="132">
        <v>37000</v>
      </c>
      <c r="D270" s="132">
        <v>38061</v>
      </c>
      <c r="E270" s="90"/>
    </row>
    <row r="271" spans="1:5" ht="13.5" customHeight="1">
      <c r="A271" s="111">
        <v>3</v>
      </c>
      <c r="B271" s="92" t="s">
        <v>108</v>
      </c>
      <c r="C271" s="176">
        <f>C272</f>
        <v>80000</v>
      </c>
      <c r="D271" s="176">
        <f>D272</f>
        <v>76650</v>
      </c>
      <c r="E271" s="94">
        <f>D271/C271*100</f>
        <v>95.8125</v>
      </c>
    </row>
    <row r="272" spans="1:5" ht="12.75" customHeight="1">
      <c r="A272" s="111">
        <v>32</v>
      </c>
      <c r="B272" s="92" t="s">
        <v>109</v>
      </c>
      <c r="C272" s="95">
        <f>SUM(C273:C273)</f>
        <v>80000</v>
      </c>
      <c r="D272" s="95">
        <f>SUM(D273:D273)</f>
        <v>76650</v>
      </c>
      <c r="E272" s="94">
        <f>D272/C272*100</f>
        <v>95.8125</v>
      </c>
    </row>
    <row r="273" spans="1:5" ht="15.75" customHeight="1">
      <c r="A273" s="113">
        <v>323</v>
      </c>
      <c r="B273" s="97" t="s">
        <v>205</v>
      </c>
      <c r="C273" s="124">
        <v>80000</v>
      </c>
      <c r="D273" s="124">
        <v>76650</v>
      </c>
      <c r="E273" s="99">
        <f>D273/C273*100</f>
        <v>95.8125</v>
      </c>
    </row>
    <row r="274" spans="1:5" ht="21" customHeight="1">
      <c r="A274" s="317" t="s">
        <v>206</v>
      </c>
      <c r="B274" s="317"/>
      <c r="C274" s="174">
        <f>C275</f>
        <v>0</v>
      </c>
      <c r="D274" s="174">
        <f>D275</f>
        <v>0</v>
      </c>
      <c r="E274" s="108">
        <v>0</v>
      </c>
    </row>
    <row r="275" spans="1:5" ht="13.5" customHeight="1">
      <c r="A275" s="327" t="s">
        <v>131</v>
      </c>
      <c r="B275" s="327"/>
      <c r="C275" s="131">
        <f>C276</f>
        <v>0</v>
      </c>
      <c r="D275" s="131">
        <f>D276</f>
        <v>0</v>
      </c>
      <c r="E275" s="88">
        <v>0</v>
      </c>
    </row>
    <row r="276" spans="1:5" ht="13.5" customHeight="1">
      <c r="A276" s="299" t="s">
        <v>207</v>
      </c>
      <c r="B276" s="299"/>
      <c r="C276" s="132">
        <f>C278</f>
        <v>0</v>
      </c>
      <c r="D276" s="132">
        <f>D278</f>
        <v>0</v>
      </c>
      <c r="E276" s="90">
        <v>0</v>
      </c>
    </row>
    <row r="277" spans="1:5" ht="15" customHeight="1">
      <c r="A277" s="299" t="s">
        <v>196</v>
      </c>
      <c r="B277" s="299"/>
      <c r="C277" s="132"/>
      <c r="D277" s="132"/>
      <c r="E277" s="90"/>
    </row>
    <row r="278" spans="1:5" ht="13.5" customHeight="1">
      <c r="A278" s="111">
        <v>3</v>
      </c>
      <c r="B278" s="92" t="s">
        <v>108</v>
      </c>
      <c r="C278" s="176">
        <f>C279</f>
        <v>0</v>
      </c>
      <c r="D278" s="176">
        <f>D279</f>
        <v>0</v>
      </c>
      <c r="E278" s="94">
        <v>0</v>
      </c>
    </row>
    <row r="279" spans="1:8" ht="13.5" customHeight="1">
      <c r="A279" s="111">
        <v>32</v>
      </c>
      <c r="B279" s="92" t="s">
        <v>109</v>
      </c>
      <c r="C279" s="95">
        <f>SUM(C280:C280)</f>
        <v>0</v>
      </c>
      <c r="D279" s="95">
        <f>SUM(D280:D280)</f>
        <v>0</v>
      </c>
      <c r="E279" s="94">
        <v>0</v>
      </c>
      <c r="H279" s="5"/>
    </row>
    <row r="280" spans="1:8" s="5" customFormat="1" ht="13.5" customHeight="1">
      <c r="A280" s="113">
        <v>323</v>
      </c>
      <c r="B280" s="97" t="s">
        <v>197</v>
      </c>
      <c r="C280" s="98">
        <v>0</v>
      </c>
      <c r="D280" s="98">
        <v>0</v>
      </c>
      <c r="E280" s="99">
        <v>0</v>
      </c>
      <c r="H280" s="1"/>
    </row>
    <row r="281" spans="1:5" ht="13.5" customHeight="1">
      <c r="A281" s="330" t="s">
        <v>208</v>
      </c>
      <c r="B281" s="330"/>
      <c r="C281" s="177">
        <f>SUM(C282,C332,C364)</f>
        <v>714000</v>
      </c>
      <c r="D281" s="177">
        <f>SUM(D282,D332,D364)</f>
        <v>329801.37</v>
      </c>
      <c r="E281" s="80">
        <f aca="true" t="shared" si="29" ref="E281:E292">D281/C281*100</f>
        <v>46.190668067226895</v>
      </c>
    </row>
    <row r="282" spans="1:5" ht="25.5" customHeight="1">
      <c r="A282" s="320" t="s">
        <v>209</v>
      </c>
      <c r="B282" s="320"/>
      <c r="C282" s="82">
        <f>SUM(C283,C289,C298)</f>
        <v>689000</v>
      </c>
      <c r="D282" s="82">
        <f>SUM(D283,D289,D298)</f>
        <v>329801.37</v>
      </c>
      <c r="E282" s="83">
        <f t="shared" si="29"/>
        <v>47.86667198838897</v>
      </c>
    </row>
    <row r="283" spans="1:8" ht="21.75" customHeight="1">
      <c r="A283" s="317" t="s">
        <v>210</v>
      </c>
      <c r="B283" s="317"/>
      <c r="C283" s="136">
        <f aca="true" t="shared" si="30" ref="C283:D286">C284</f>
        <v>29000</v>
      </c>
      <c r="D283" s="137">
        <f t="shared" si="30"/>
        <v>26793.03</v>
      </c>
      <c r="E283" s="108">
        <f t="shared" si="29"/>
        <v>92.38975862068966</v>
      </c>
      <c r="H283" s="178"/>
    </row>
    <row r="284" spans="1:8" s="178" customFormat="1" ht="16.5" customHeight="1">
      <c r="A284" s="327" t="s">
        <v>211</v>
      </c>
      <c r="B284" s="327"/>
      <c r="C284" s="87">
        <f t="shared" si="30"/>
        <v>29000</v>
      </c>
      <c r="D284" s="87">
        <f t="shared" si="30"/>
        <v>26793.03</v>
      </c>
      <c r="E284" s="88">
        <f t="shared" si="29"/>
        <v>92.38975862068966</v>
      </c>
      <c r="G284" s="179"/>
      <c r="H284" s="1"/>
    </row>
    <row r="285" spans="1:5" ht="15" customHeight="1">
      <c r="A285" s="299" t="s">
        <v>157</v>
      </c>
      <c r="B285" s="299"/>
      <c r="C285" s="138">
        <f t="shared" si="30"/>
        <v>29000</v>
      </c>
      <c r="D285" s="138">
        <f t="shared" si="30"/>
        <v>26793.03</v>
      </c>
      <c r="E285" s="167">
        <f t="shared" si="29"/>
        <v>92.38975862068966</v>
      </c>
    </row>
    <row r="286" spans="1:5" ht="15.75" customHeight="1">
      <c r="A286" s="111">
        <v>3</v>
      </c>
      <c r="B286" s="92" t="s">
        <v>108</v>
      </c>
      <c r="C286" s="180">
        <f t="shared" si="30"/>
        <v>29000</v>
      </c>
      <c r="D286" s="180">
        <f t="shared" si="30"/>
        <v>26793.03</v>
      </c>
      <c r="E286" s="181">
        <f t="shared" si="29"/>
        <v>92.38975862068966</v>
      </c>
    </row>
    <row r="287" spans="1:5" ht="13.5" customHeight="1">
      <c r="A287" s="111">
        <v>36</v>
      </c>
      <c r="B287" s="92" t="s">
        <v>125</v>
      </c>
      <c r="C287" s="95">
        <f>SUM(C288:C288)</f>
        <v>29000</v>
      </c>
      <c r="D287" s="95">
        <f>SUM(D288:D288)</f>
        <v>26793.03</v>
      </c>
      <c r="E287" s="94">
        <f t="shared" si="29"/>
        <v>92.38975862068966</v>
      </c>
    </row>
    <row r="288" spans="1:5" ht="13.5" customHeight="1">
      <c r="A288" s="113">
        <v>363</v>
      </c>
      <c r="B288" s="97" t="s">
        <v>66</v>
      </c>
      <c r="C288" s="124">
        <v>29000</v>
      </c>
      <c r="D288" s="124">
        <v>26793.03</v>
      </c>
      <c r="E288" s="99">
        <f t="shared" si="29"/>
        <v>92.38975862068966</v>
      </c>
    </row>
    <row r="289" spans="1:5" ht="21" customHeight="1">
      <c r="A289" s="329" t="s">
        <v>212</v>
      </c>
      <c r="B289" s="329"/>
      <c r="C289" s="174">
        <f aca="true" t="shared" si="31" ref="C289:D291">C290</f>
        <v>300000</v>
      </c>
      <c r="D289" s="175">
        <f t="shared" si="31"/>
        <v>58957.83</v>
      </c>
      <c r="E289" s="86">
        <f t="shared" si="29"/>
        <v>19.65261</v>
      </c>
    </row>
    <row r="290" spans="1:5" ht="13.5" customHeight="1">
      <c r="A290" s="327" t="s">
        <v>211</v>
      </c>
      <c r="B290" s="327"/>
      <c r="C290" s="131">
        <f>C292</f>
        <v>300000</v>
      </c>
      <c r="D290" s="131">
        <f>D292</f>
        <v>58957.83</v>
      </c>
      <c r="E290" s="88">
        <f t="shared" si="29"/>
        <v>19.65261</v>
      </c>
    </row>
    <row r="291" spans="1:8" ht="13.5" customHeight="1">
      <c r="A291" s="306" t="s">
        <v>118</v>
      </c>
      <c r="B291" s="306"/>
      <c r="C291" s="132">
        <f t="shared" si="31"/>
        <v>300000</v>
      </c>
      <c r="D291" s="132">
        <f t="shared" si="31"/>
        <v>58957.83</v>
      </c>
      <c r="E291" s="90">
        <f t="shared" si="29"/>
        <v>19.65261</v>
      </c>
      <c r="H291" s="5"/>
    </row>
    <row r="292" spans="1:5" s="5" customFormat="1" ht="14.25" customHeight="1">
      <c r="A292" s="111">
        <v>3</v>
      </c>
      <c r="B292" s="92" t="s">
        <v>108</v>
      </c>
      <c r="C292" s="176">
        <f>C296+C293</f>
        <v>300000</v>
      </c>
      <c r="D292" s="176">
        <f>D296+D293</f>
        <v>58957.83</v>
      </c>
      <c r="E292" s="94">
        <f t="shared" si="29"/>
        <v>19.65261</v>
      </c>
    </row>
    <row r="293" spans="1:5" s="5" customFormat="1" ht="13.5" customHeight="1">
      <c r="A293" s="111">
        <v>32</v>
      </c>
      <c r="B293" s="92" t="s">
        <v>91</v>
      </c>
      <c r="C293" s="176">
        <f>C294+C295</f>
        <v>200000</v>
      </c>
      <c r="D293" s="176">
        <f>D294+D295</f>
        <v>22323.76</v>
      </c>
      <c r="E293" s="94">
        <v>0</v>
      </c>
    </row>
    <row r="294" spans="1:5" s="5" customFormat="1" ht="13.5" customHeight="1">
      <c r="A294" s="182">
        <v>322</v>
      </c>
      <c r="B294" s="162" t="s">
        <v>57</v>
      </c>
      <c r="C294" s="124">
        <v>100000</v>
      </c>
      <c r="D294" s="124">
        <v>16290.13</v>
      </c>
      <c r="E294" s="119">
        <v>0</v>
      </c>
    </row>
    <row r="295" spans="1:5" s="5" customFormat="1" ht="13.5" customHeight="1">
      <c r="A295" s="182">
        <v>323</v>
      </c>
      <c r="B295" s="162" t="s">
        <v>213</v>
      </c>
      <c r="C295" s="124">
        <v>100000</v>
      </c>
      <c r="D295" s="124">
        <v>6033.63</v>
      </c>
      <c r="E295" s="119">
        <v>0</v>
      </c>
    </row>
    <row r="296" spans="1:5" s="5" customFormat="1" ht="13.5" customHeight="1">
      <c r="A296" s="111">
        <v>36</v>
      </c>
      <c r="B296" s="92" t="s">
        <v>125</v>
      </c>
      <c r="C296" s="95">
        <f>SUM(C297:C297)</f>
        <v>100000</v>
      </c>
      <c r="D296" s="95">
        <f>SUM(D297:D297)</f>
        <v>36634.07</v>
      </c>
      <c r="E296" s="94">
        <f>D296/C296*100</f>
        <v>36.63407</v>
      </c>
    </row>
    <row r="297" spans="1:5" s="5" customFormat="1" ht="13.5" customHeight="1">
      <c r="A297" s="113">
        <v>363</v>
      </c>
      <c r="B297" s="97" t="s">
        <v>66</v>
      </c>
      <c r="C297" s="168">
        <v>100000</v>
      </c>
      <c r="D297" s="168">
        <v>36634.07</v>
      </c>
      <c r="E297" s="99">
        <f>D297/C297*100</f>
        <v>36.63407</v>
      </c>
    </row>
    <row r="298" spans="1:5" s="5" customFormat="1" ht="20.25" customHeight="1">
      <c r="A298" s="317" t="s">
        <v>214</v>
      </c>
      <c r="B298" s="317"/>
      <c r="C298" s="136">
        <f>C299</f>
        <v>360000</v>
      </c>
      <c r="D298" s="137">
        <f>D299</f>
        <v>244050.50999999998</v>
      </c>
      <c r="E298" s="86">
        <f>D298/C298*100</f>
        <v>67.79180833333332</v>
      </c>
    </row>
    <row r="299" spans="1:5" s="5" customFormat="1" ht="13.5" customHeight="1">
      <c r="A299" s="327" t="s">
        <v>211</v>
      </c>
      <c r="B299" s="327"/>
      <c r="C299" s="87">
        <f>SUM(C302+C305)</f>
        <v>360000</v>
      </c>
      <c r="D299" s="87">
        <f>SUM(D302+D305)</f>
        <v>244050.50999999998</v>
      </c>
      <c r="E299" s="88">
        <f>D299/C299*100</f>
        <v>67.79180833333332</v>
      </c>
    </row>
    <row r="300" spans="1:8" s="5" customFormat="1" ht="13.5" customHeight="1">
      <c r="A300" s="299" t="s">
        <v>180</v>
      </c>
      <c r="B300" s="299"/>
      <c r="C300" s="89">
        <v>360000</v>
      </c>
      <c r="D300" s="89">
        <v>244050.51</v>
      </c>
      <c r="E300" s="90">
        <f>D300/C300*100</f>
        <v>67.79180833333334</v>
      </c>
      <c r="G300" s="234"/>
      <c r="H300" s="1"/>
    </row>
    <row r="301" spans="1:5" ht="13.5" customHeight="1">
      <c r="A301" s="299" t="s">
        <v>157</v>
      </c>
      <c r="B301" s="299"/>
      <c r="C301" s="89">
        <v>0</v>
      </c>
      <c r="D301" s="89">
        <v>0</v>
      </c>
      <c r="E301" s="90">
        <v>0</v>
      </c>
    </row>
    <row r="302" spans="1:5" ht="13.5" customHeight="1">
      <c r="A302" s="111">
        <v>3</v>
      </c>
      <c r="B302" s="92" t="s">
        <v>108</v>
      </c>
      <c r="C302" s="183">
        <f>C303</f>
        <v>10000</v>
      </c>
      <c r="D302" s="183">
        <f>D303</f>
        <v>2750</v>
      </c>
      <c r="E302" s="94">
        <v>0</v>
      </c>
    </row>
    <row r="303" spans="1:8" ht="13.5" customHeight="1">
      <c r="A303" s="111">
        <v>32</v>
      </c>
      <c r="B303" s="92" t="s">
        <v>109</v>
      </c>
      <c r="C303" s="183">
        <f>C304</f>
        <v>10000</v>
      </c>
      <c r="D303" s="183">
        <f>D304</f>
        <v>2750</v>
      </c>
      <c r="E303" s="94">
        <v>0</v>
      </c>
      <c r="H303" s="5"/>
    </row>
    <row r="304" spans="1:5" s="5" customFormat="1" ht="13.5" customHeight="1">
      <c r="A304" s="113">
        <v>323</v>
      </c>
      <c r="B304" s="97" t="s">
        <v>197</v>
      </c>
      <c r="C304" s="184">
        <v>10000</v>
      </c>
      <c r="D304" s="184">
        <v>2750</v>
      </c>
      <c r="E304" s="99">
        <v>0</v>
      </c>
    </row>
    <row r="305" spans="1:5" s="5" customFormat="1" ht="13.5" customHeight="1">
      <c r="A305" s="111">
        <v>4</v>
      </c>
      <c r="B305" s="92" t="s">
        <v>126</v>
      </c>
      <c r="C305" s="112">
        <f>C306</f>
        <v>350000</v>
      </c>
      <c r="D305" s="112">
        <f>D306</f>
        <v>241300.50999999998</v>
      </c>
      <c r="E305" s="94">
        <f>D305/C305*100</f>
        <v>68.94300285714286</v>
      </c>
    </row>
    <row r="306" spans="1:5" s="5" customFormat="1" ht="13.5" customHeight="1">
      <c r="A306" s="111">
        <v>42</v>
      </c>
      <c r="B306" s="92" t="s">
        <v>215</v>
      </c>
      <c r="C306" s="95">
        <f>SUM(C307,C308)</f>
        <v>350000</v>
      </c>
      <c r="D306" s="95">
        <f>SUM(D307,D308)</f>
        <v>241300.50999999998</v>
      </c>
      <c r="E306" s="94">
        <f>D306/C306*100</f>
        <v>68.94300285714286</v>
      </c>
    </row>
    <row r="307" spans="1:8" s="5" customFormat="1" ht="13.5" customHeight="1">
      <c r="A307" s="113">
        <v>421</v>
      </c>
      <c r="B307" s="97" t="s">
        <v>81</v>
      </c>
      <c r="C307" s="98">
        <v>280000</v>
      </c>
      <c r="D307" s="98">
        <v>178191.58</v>
      </c>
      <c r="E307" s="99">
        <f>D307/C307*100</f>
        <v>63.639849999999996</v>
      </c>
      <c r="H307" s="1"/>
    </row>
    <row r="308" spans="1:5" ht="13.5" customHeight="1">
      <c r="A308" s="117">
        <v>422</v>
      </c>
      <c r="B308" s="170" t="s">
        <v>169</v>
      </c>
      <c r="C308" s="98">
        <v>70000</v>
      </c>
      <c r="D308" s="98">
        <v>63108.93</v>
      </c>
      <c r="E308" s="99">
        <v>0</v>
      </c>
    </row>
    <row r="309" spans="1:5" ht="25.5" customHeight="1">
      <c r="A309" s="320" t="s">
        <v>216</v>
      </c>
      <c r="B309" s="320"/>
      <c r="C309" s="82">
        <f>SUM(C310,C316,C322,C328,C335)</f>
        <v>91500</v>
      </c>
      <c r="D309" s="185">
        <f>SUM(D310,D316,D322,D328,D335)</f>
        <v>80361.95999999999</v>
      </c>
      <c r="E309" s="83">
        <f aca="true" t="shared" si="32" ref="E309:E327">D309/C309*100</f>
        <v>87.82727868852459</v>
      </c>
    </row>
    <row r="310" spans="1:8" ht="19.5" customHeight="1">
      <c r="A310" s="317" t="s">
        <v>217</v>
      </c>
      <c r="B310" s="317"/>
      <c r="C310" s="136">
        <f aca="true" t="shared" si="33" ref="C310:D313">C311</f>
        <v>11500</v>
      </c>
      <c r="D310" s="137">
        <f t="shared" si="33"/>
        <v>11422.9</v>
      </c>
      <c r="E310" s="86">
        <f t="shared" si="32"/>
        <v>99.3295652173913</v>
      </c>
      <c r="G310" s="173"/>
      <c r="H310" s="5"/>
    </row>
    <row r="311" spans="1:8" s="5" customFormat="1" ht="13.5" customHeight="1">
      <c r="A311" s="327" t="s">
        <v>211</v>
      </c>
      <c r="B311" s="327"/>
      <c r="C311" s="87">
        <f t="shared" si="33"/>
        <v>11500</v>
      </c>
      <c r="D311" s="87">
        <f t="shared" si="33"/>
        <v>11422.9</v>
      </c>
      <c r="E311" s="88">
        <f t="shared" si="32"/>
        <v>99.3295652173913</v>
      </c>
      <c r="G311" s="173"/>
      <c r="H311" s="1"/>
    </row>
    <row r="312" spans="1:5" ht="14.25" customHeight="1">
      <c r="A312" s="306" t="s">
        <v>118</v>
      </c>
      <c r="B312" s="306"/>
      <c r="C312" s="138">
        <f t="shared" si="33"/>
        <v>11500</v>
      </c>
      <c r="D312" s="138">
        <f t="shared" si="33"/>
        <v>11422.9</v>
      </c>
      <c r="E312" s="90">
        <f t="shared" si="32"/>
        <v>99.3295652173913</v>
      </c>
    </row>
    <row r="313" spans="1:5" ht="13.5" customHeight="1">
      <c r="A313" s="111">
        <v>3</v>
      </c>
      <c r="B313" s="92" t="s">
        <v>108</v>
      </c>
      <c r="C313" s="112">
        <f t="shared" si="33"/>
        <v>11500</v>
      </c>
      <c r="D313" s="112">
        <f t="shared" si="33"/>
        <v>11422.9</v>
      </c>
      <c r="E313" s="94">
        <f t="shared" si="32"/>
        <v>99.3295652173913</v>
      </c>
    </row>
    <row r="314" spans="1:5" ht="13.5" customHeight="1">
      <c r="A314" s="111">
        <v>36</v>
      </c>
      <c r="B314" s="92" t="s">
        <v>125</v>
      </c>
      <c r="C314" s="95">
        <f>SUM(C315:C315)</f>
        <v>11500</v>
      </c>
      <c r="D314" s="95">
        <f>SUM(D315:D315)</f>
        <v>11422.9</v>
      </c>
      <c r="E314" s="94">
        <f t="shared" si="32"/>
        <v>99.3295652173913</v>
      </c>
    </row>
    <row r="315" spans="1:5" ht="13.5" customHeight="1">
      <c r="A315" s="113">
        <v>363</v>
      </c>
      <c r="B315" s="97" t="s">
        <v>66</v>
      </c>
      <c r="C315" s="124">
        <v>11500</v>
      </c>
      <c r="D315" s="124">
        <v>11422.9</v>
      </c>
      <c r="E315" s="99">
        <f t="shared" si="32"/>
        <v>99.3295652173913</v>
      </c>
    </row>
    <row r="316" spans="1:5" ht="21.75" customHeight="1">
      <c r="A316" s="317" t="s">
        <v>218</v>
      </c>
      <c r="B316" s="317"/>
      <c r="C316" s="174">
        <f aca="true" t="shared" si="34" ref="C316:D319">C317</f>
        <v>40000</v>
      </c>
      <c r="D316" s="175">
        <f t="shared" si="34"/>
        <v>30933.61</v>
      </c>
      <c r="E316" s="108">
        <f t="shared" si="32"/>
        <v>77.33402500000001</v>
      </c>
    </row>
    <row r="317" spans="1:5" ht="13.5" customHeight="1">
      <c r="A317" s="327" t="s">
        <v>211</v>
      </c>
      <c r="B317" s="327"/>
      <c r="C317" s="131">
        <f t="shared" si="34"/>
        <v>40000</v>
      </c>
      <c r="D317" s="131">
        <f t="shared" si="34"/>
        <v>30933.61</v>
      </c>
      <c r="E317" s="88">
        <f t="shared" si="32"/>
        <v>77.33402500000001</v>
      </c>
    </row>
    <row r="318" spans="1:5" ht="13.5" customHeight="1">
      <c r="A318" s="299" t="s">
        <v>219</v>
      </c>
      <c r="B318" s="299"/>
      <c r="C318" s="132">
        <f t="shared" si="34"/>
        <v>40000</v>
      </c>
      <c r="D318" s="132">
        <f t="shared" si="34"/>
        <v>30933.61</v>
      </c>
      <c r="E318" s="90">
        <f t="shared" si="32"/>
        <v>77.33402500000001</v>
      </c>
    </row>
    <row r="319" spans="1:5" ht="14.25" customHeight="1">
      <c r="A319" s="111">
        <v>3</v>
      </c>
      <c r="B319" s="92" t="s">
        <v>108</v>
      </c>
      <c r="C319" s="186">
        <f t="shared" si="34"/>
        <v>40000</v>
      </c>
      <c r="D319" s="186">
        <f t="shared" si="34"/>
        <v>30933.61</v>
      </c>
      <c r="E319" s="94">
        <f t="shared" si="32"/>
        <v>77.33402500000001</v>
      </c>
    </row>
    <row r="320" spans="1:5" ht="13.5" customHeight="1">
      <c r="A320" s="111">
        <v>37</v>
      </c>
      <c r="B320" s="92" t="s">
        <v>220</v>
      </c>
      <c r="C320" s="95">
        <f>SUM(C321:C321)</f>
        <v>40000</v>
      </c>
      <c r="D320" s="95">
        <f>SUM(D321:D321)</f>
        <v>30933.61</v>
      </c>
      <c r="E320" s="94">
        <f t="shared" si="32"/>
        <v>77.33402500000001</v>
      </c>
    </row>
    <row r="321" spans="1:5" ht="13.5" customHeight="1">
      <c r="A321" s="187">
        <v>372</v>
      </c>
      <c r="B321" s="97" t="s">
        <v>69</v>
      </c>
      <c r="C321" s="188">
        <v>40000</v>
      </c>
      <c r="D321" s="188">
        <v>30933.61</v>
      </c>
      <c r="E321" s="99">
        <f t="shared" si="32"/>
        <v>77.33402500000001</v>
      </c>
    </row>
    <row r="322" spans="1:5" ht="21.75" customHeight="1">
      <c r="A322" s="317" t="s">
        <v>221</v>
      </c>
      <c r="B322" s="317"/>
      <c r="C322" s="174">
        <f aca="true" t="shared" si="35" ref="C322:D325">C323</f>
        <v>40000</v>
      </c>
      <c r="D322" s="175">
        <f t="shared" si="35"/>
        <v>38005.45</v>
      </c>
      <c r="E322" s="108">
        <f t="shared" si="32"/>
        <v>95.01362499999999</v>
      </c>
    </row>
    <row r="323" spans="1:5" ht="13.5" customHeight="1">
      <c r="A323" s="327" t="s">
        <v>211</v>
      </c>
      <c r="B323" s="327"/>
      <c r="C323" s="131">
        <f t="shared" si="35"/>
        <v>40000</v>
      </c>
      <c r="D323" s="131">
        <f t="shared" si="35"/>
        <v>38005.45</v>
      </c>
      <c r="E323" s="88">
        <f t="shared" si="32"/>
        <v>95.01362499999999</v>
      </c>
    </row>
    <row r="324" spans="1:5" ht="13.5" customHeight="1">
      <c r="A324" s="299" t="s">
        <v>157</v>
      </c>
      <c r="B324" s="299"/>
      <c r="C324" s="132">
        <f t="shared" si="35"/>
        <v>40000</v>
      </c>
      <c r="D324" s="132">
        <f t="shared" si="35"/>
        <v>38005.45</v>
      </c>
      <c r="E324" s="90">
        <f t="shared" si="32"/>
        <v>95.01362499999999</v>
      </c>
    </row>
    <row r="325" spans="1:5" ht="14.25" customHeight="1">
      <c r="A325" s="111">
        <v>3</v>
      </c>
      <c r="B325" s="92" t="s">
        <v>108</v>
      </c>
      <c r="C325" s="186">
        <f t="shared" si="35"/>
        <v>40000</v>
      </c>
      <c r="D325" s="186">
        <f t="shared" si="35"/>
        <v>38005.45</v>
      </c>
      <c r="E325" s="94">
        <f t="shared" si="32"/>
        <v>95.01362499999999</v>
      </c>
    </row>
    <row r="326" spans="1:5" ht="13.5" customHeight="1">
      <c r="A326" s="111">
        <v>37</v>
      </c>
      <c r="B326" s="92" t="s">
        <v>220</v>
      </c>
      <c r="C326" s="95">
        <f>SUM(C327:C327)</f>
        <v>40000</v>
      </c>
      <c r="D326" s="95">
        <f>SUM(D327:D327)</f>
        <v>38005.45</v>
      </c>
      <c r="E326" s="94">
        <f t="shared" si="32"/>
        <v>95.01362499999999</v>
      </c>
    </row>
    <row r="327" spans="1:5" ht="13.5" customHeight="1">
      <c r="A327" s="113">
        <v>372</v>
      </c>
      <c r="B327" s="97" t="s">
        <v>222</v>
      </c>
      <c r="C327" s="98">
        <v>40000</v>
      </c>
      <c r="D327" s="98">
        <v>38005.45</v>
      </c>
      <c r="E327" s="99">
        <f t="shared" si="32"/>
        <v>95.01362499999999</v>
      </c>
    </row>
    <row r="328" spans="1:5" ht="20.25" customHeight="1">
      <c r="A328" s="317" t="s">
        <v>223</v>
      </c>
      <c r="B328" s="317"/>
      <c r="C328" s="136">
        <f>C329</f>
        <v>0</v>
      </c>
      <c r="D328" s="136">
        <f>D329</f>
        <v>0</v>
      </c>
      <c r="E328" s="108">
        <v>0</v>
      </c>
    </row>
    <row r="329" spans="1:5" ht="13.5" customHeight="1">
      <c r="A329" s="327" t="s">
        <v>211</v>
      </c>
      <c r="B329" s="327"/>
      <c r="C329" s="87">
        <f>SUM(C332)</f>
        <v>0</v>
      </c>
      <c r="D329" s="87">
        <f>SUM(D332)</f>
        <v>0</v>
      </c>
      <c r="E329" s="88">
        <v>0</v>
      </c>
    </row>
    <row r="330" spans="1:5" ht="13.5" customHeight="1">
      <c r="A330" s="299" t="s">
        <v>180</v>
      </c>
      <c r="B330" s="299"/>
      <c r="C330" s="89">
        <v>0</v>
      </c>
      <c r="D330" s="89">
        <v>0</v>
      </c>
      <c r="E330" s="90">
        <v>0</v>
      </c>
    </row>
    <row r="331" spans="1:5" ht="15.75" customHeight="1">
      <c r="A331" s="306" t="s">
        <v>118</v>
      </c>
      <c r="B331" s="306"/>
      <c r="C331" s="138">
        <v>0</v>
      </c>
      <c r="D331" s="138">
        <v>0</v>
      </c>
      <c r="E331" s="90">
        <v>0</v>
      </c>
    </row>
    <row r="332" spans="1:5" ht="13.5" customHeight="1">
      <c r="A332" s="111">
        <v>4</v>
      </c>
      <c r="B332" s="92" t="s">
        <v>126</v>
      </c>
      <c r="C332" s="112">
        <f>C333</f>
        <v>0</v>
      </c>
      <c r="D332" s="112">
        <f>D333</f>
        <v>0</v>
      </c>
      <c r="E332" s="94">
        <v>0</v>
      </c>
    </row>
    <row r="333" spans="1:8" ht="13.5" customHeight="1">
      <c r="A333" s="111">
        <v>42</v>
      </c>
      <c r="B333" s="92" t="s">
        <v>224</v>
      </c>
      <c r="C333" s="95">
        <f>SUM(C334:C334)</f>
        <v>0</v>
      </c>
      <c r="D333" s="95">
        <f>SUM(D334:D334)</f>
        <v>0</v>
      </c>
      <c r="E333" s="94">
        <v>0</v>
      </c>
      <c r="H333" s="5"/>
    </row>
    <row r="334" spans="1:8" s="5" customFormat="1" ht="13.5" customHeight="1">
      <c r="A334" s="113">
        <v>421</v>
      </c>
      <c r="B334" s="97" t="s">
        <v>81</v>
      </c>
      <c r="C334" s="98">
        <v>0</v>
      </c>
      <c r="D334" s="98">
        <v>0</v>
      </c>
      <c r="E334" s="99">
        <v>0</v>
      </c>
      <c r="H334" s="1"/>
    </row>
    <row r="335" spans="1:5" ht="25.5" customHeight="1">
      <c r="A335" s="316" t="s">
        <v>225</v>
      </c>
      <c r="B335" s="316"/>
      <c r="C335" s="136">
        <f aca="true" t="shared" si="36" ref="C335:D338">C336</f>
        <v>0</v>
      </c>
      <c r="D335" s="136">
        <f t="shared" si="36"/>
        <v>0</v>
      </c>
      <c r="E335" s="108">
        <v>0</v>
      </c>
    </row>
    <row r="336" spans="1:5" ht="13.5" customHeight="1">
      <c r="A336" s="327" t="s">
        <v>226</v>
      </c>
      <c r="B336" s="327"/>
      <c r="C336" s="87">
        <f t="shared" si="36"/>
        <v>0</v>
      </c>
      <c r="D336" s="87">
        <f t="shared" si="36"/>
        <v>0</v>
      </c>
      <c r="E336" s="88">
        <v>0</v>
      </c>
    </row>
    <row r="337" spans="1:8" ht="13.5" customHeight="1">
      <c r="A337" s="299" t="s">
        <v>157</v>
      </c>
      <c r="B337" s="299"/>
      <c r="C337" s="89">
        <f t="shared" si="36"/>
        <v>0</v>
      </c>
      <c r="D337" s="89">
        <f t="shared" si="36"/>
        <v>0</v>
      </c>
      <c r="E337" s="90">
        <v>0</v>
      </c>
      <c r="H337" s="5"/>
    </row>
    <row r="338" spans="1:5" s="5" customFormat="1" ht="16.5" customHeight="1">
      <c r="A338" s="111">
        <v>4</v>
      </c>
      <c r="B338" s="92" t="s">
        <v>126</v>
      </c>
      <c r="C338" s="112">
        <f t="shared" si="36"/>
        <v>0</v>
      </c>
      <c r="D338" s="112">
        <f t="shared" si="36"/>
        <v>0</v>
      </c>
      <c r="E338" s="94">
        <v>0</v>
      </c>
    </row>
    <row r="339" spans="1:5" s="5" customFormat="1" ht="13.5" customHeight="1">
      <c r="A339" s="111">
        <v>42</v>
      </c>
      <c r="B339" s="92" t="s">
        <v>224</v>
      </c>
      <c r="C339" s="95">
        <f>SUM(C340:C340)</f>
        <v>0</v>
      </c>
      <c r="D339" s="95">
        <f>SUM(D340:D340)</f>
        <v>0</v>
      </c>
      <c r="E339" s="94">
        <v>0</v>
      </c>
    </row>
    <row r="340" spans="1:5" s="5" customFormat="1" ht="13.5" customHeight="1">
      <c r="A340" s="113">
        <v>426</v>
      </c>
      <c r="B340" s="97" t="s">
        <v>143</v>
      </c>
      <c r="C340" s="98">
        <v>0</v>
      </c>
      <c r="D340" s="98">
        <v>0</v>
      </c>
      <c r="E340" s="99">
        <v>0</v>
      </c>
    </row>
    <row r="341" spans="1:5" s="5" customFormat="1" ht="24" customHeight="1">
      <c r="A341" s="320" t="s">
        <v>227</v>
      </c>
      <c r="B341" s="320"/>
      <c r="C341" s="82">
        <f aca="true" t="shared" si="37" ref="C341:D345">C342</f>
        <v>20000</v>
      </c>
      <c r="D341" s="82">
        <f t="shared" si="37"/>
        <v>17000</v>
      </c>
      <c r="E341" s="83">
        <f aca="true" t="shared" si="38" ref="E341:E347">D341/C341*100</f>
        <v>85</v>
      </c>
    </row>
    <row r="342" spans="1:5" s="5" customFormat="1" ht="22.5" customHeight="1">
      <c r="A342" s="317" t="s">
        <v>228</v>
      </c>
      <c r="B342" s="317"/>
      <c r="C342" s="136">
        <f t="shared" si="37"/>
        <v>20000</v>
      </c>
      <c r="D342" s="137">
        <f t="shared" si="37"/>
        <v>17000</v>
      </c>
      <c r="E342" s="86">
        <f t="shared" si="38"/>
        <v>85</v>
      </c>
    </row>
    <row r="343" spans="1:8" s="5" customFormat="1" ht="13.5" customHeight="1">
      <c r="A343" s="327" t="s">
        <v>226</v>
      </c>
      <c r="B343" s="327"/>
      <c r="C343" s="87">
        <f t="shared" si="37"/>
        <v>20000</v>
      </c>
      <c r="D343" s="87">
        <f t="shared" si="37"/>
        <v>17000</v>
      </c>
      <c r="E343" s="88">
        <f t="shared" si="38"/>
        <v>85</v>
      </c>
      <c r="H343" s="1"/>
    </row>
    <row r="344" spans="1:5" ht="13.5" customHeight="1">
      <c r="A344" s="306" t="s">
        <v>118</v>
      </c>
      <c r="B344" s="306"/>
      <c r="C344" s="138">
        <f t="shared" si="37"/>
        <v>20000</v>
      </c>
      <c r="D344" s="138">
        <f t="shared" si="37"/>
        <v>17000</v>
      </c>
      <c r="E344" s="90">
        <f t="shared" si="38"/>
        <v>85</v>
      </c>
    </row>
    <row r="345" spans="1:5" ht="13.5" customHeight="1">
      <c r="A345" s="111">
        <v>3</v>
      </c>
      <c r="B345" s="92" t="s">
        <v>108</v>
      </c>
      <c r="C345" s="112">
        <f t="shared" si="37"/>
        <v>20000</v>
      </c>
      <c r="D345" s="112">
        <f t="shared" si="37"/>
        <v>17000</v>
      </c>
      <c r="E345" s="94">
        <f t="shared" si="38"/>
        <v>85</v>
      </c>
    </row>
    <row r="346" spans="1:5" ht="13.5" customHeight="1">
      <c r="A346" s="111">
        <v>37</v>
      </c>
      <c r="B346" s="92" t="s">
        <v>220</v>
      </c>
      <c r="C346" s="95">
        <f>SUM(C347:C347)</f>
        <v>20000</v>
      </c>
      <c r="D346" s="95">
        <f>SUM(D347:D347)</f>
        <v>17000</v>
      </c>
      <c r="E346" s="94">
        <f t="shared" si="38"/>
        <v>85</v>
      </c>
    </row>
    <row r="347" spans="1:5" ht="13.5" customHeight="1">
      <c r="A347" s="113">
        <v>372</v>
      </c>
      <c r="B347" s="97" t="s">
        <v>222</v>
      </c>
      <c r="C347" s="98">
        <v>20000</v>
      </c>
      <c r="D347" s="98">
        <v>17000</v>
      </c>
      <c r="E347" s="99">
        <f t="shared" si="38"/>
        <v>85</v>
      </c>
    </row>
    <row r="348" spans="1:5" ht="13.5" customHeight="1">
      <c r="A348" s="328" t="s">
        <v>229</v>
      </c>
      <c r="B348" s="328"/>
      <c r="C348" s="177">
        <f>C349</f>
        <v>205000</v>
      </c>
      <c r="D348" s="177">
        <f>D349</f>
        <v>104534.35</v>
      </c>
      <c r="E348" s="80">
        <v>0</v>
      </c>
    </row>
    <row r="349" spans="1:5" ht="23.25" customHeight="1">
      <c r="A349" s="320" t="s">
        <v>230</v>
      </c>
      <c r="B349" s="320"/>
      <c r="C349" s="82">
        <f>SUM(C350,C356,C362,C368,C375)</f>
        <v>205000</v>
      </c>
      <c r="D349" s="82">
        <f>SUM(D350,D356,D362,D368,D375)</f>
        <v>104534.35</v>
      </c>
      <c r="E349" s="83">
        <f aca="true" t="shared" si="39" ref="E349:E370">D349/C349*100</f>
        <v>50.99236585365854</v>
      </c>
    </row>
    <row r="350" spans="1:8" ht="21" customHeight="1">
      <c r="A350" s="317" t="s">
        <v>231</v>
      </c>
      <c r="B350" s="317"/>
      <c r="C350" s="136">
        <f aca="true" t="shared" si="40" ref="C350:D353">C351</f>
        <v>30000</v>
      </c>
      <c r="D350" s="137">
        <f t="shared" si="40"/>
        <v>30000</v>
      </c>
      <c r="E350" s="86">
        <f t="shared" si="39"/>
        <v>100</v>
      </c>
      <c r="H350" s="178"/>
    </row>
    <row r="351" spans="1:8" s="178" customFormat="1" ht="13.5" customHeight="1">
      <c r="A351" s="313" t="s">
        <v>232</v>
      </c>
      <c r="B351" s="313"/>
      <c r="C351" s="87">
        <f t="shared" si="40"/>
        <v>30000</v>
      </c>
      <c r="D351" s="87">
        <f t="shared" si="40"/>
        <v>30000</v>
      </c>
      <c r="E351" s="88">
        <f t="shared" si="39"/>
        <v>100</v>
      </c>
      <c r="H351" s="1"/>
    </row>
    <row r="352" spans="1:5" ht="16.5" customHeight="1">
      <c r="A352" s="306" t="s">
        <v>118</v>
      </c>
      <c r="B352" s="306"/>
      <c r="C352" s="138">
        <f t="shared" si="40"/>
        <v>30000</v>
      </c>
      <c r="D352" s="138">
        <f t="shared" si="40"/>
        <v>30000</v>
      </c>
      <c r="E352" s="90">
        <f t="shared" si="39"/>
        <v>100</v>
      </c>
    </row>
    <row r="353" spans="1:5" ht="13.5" customHeight="1">
      <c r="A353" s="111">
        <v>3</v>
      </c>
      <c r="B353" s="92" t="s">
        <v>108</v>
      </c>
      <c r="C353" s="112">
        <f t="shared" si="40"/>
        <v>30000</v>
      </c>
      <c r="D353" s="112">
        <f t="shared" si="40"/>
        <v>30000</v>
      </c>
      <c r="E353" s="94">
        <f t="shared" si="39"/>
        <v>100</v>
      </c>
    </row>
    <row r="354" spans="1:5" ht="13.5" customHeight="1">
      <c r="A354" s="111">
        <v>38</v>
      </c>
      <c r="B354" s="92" t="s">
        <v>111</v>
      </c>
      <c r="C354" s="95">
        <f>SUM(C355:C355)</f>
        <v>30000</v>
      </c>
      <c r="D354" s="95">
        <f>SUM(D355:D355)</f>
        <v>30000</v>
      </c>
      <c r="E354" s="94">
        <f t="shared" si="39"/>
        <v>100</v>
      </c>
    </row>
    <row r="355" spans="1:5" ht="13.5" customHeight="1">
      <c r="A355" s="113">
        <v>381</v>
      </c>
      <c r="B355" s="97" t="s">
        <v>71</v>
      </c>
      <c r="C355" s="124">
        <v>30000</v>
      </c>
      <c r="D355" s="124">
        <v>30000</v>
      </c>
      <c r="E355" s="99">
        <f t="shared" si="39"/>
        <v>100</v>
      </c>
    </row>
    <row r="356" spans="1:5" ht="21.75" customHeight="1">
      <c r="A356" s="317" t="s">
        <v>233</v>
      </c>
      <c r="B356" s="317"/>
      <c r="C356" s="136">
        <f aca="true" t="shared" si="41" ref="C356:D360">C357</f>
        <v>25000</v>
      </c>
      <c r="D356" s="137">
        <f t="shared" si="41"/>
        <v>23000</v>
      </c>
      <c r="E356" s="86">
        <f t="shared" si="39"/>
        <v>92</v>
      </c>
    </row>
    <row r="357" spans="1:5" ht="13.5" customHeight="1">
      <c r="A357" s="313" t="s">
        <v>232</v>
      </c>
      <c r="B357" s="313"/>
      <c r="C357" s="87">
        <f t="shared" si="41"/>
        <v>25000</v>
      </c>
      <c r="D357" s="87">
        <f t="shared" si="41"/>
        <v>23000</v>
      </c>
      <c r="E357" s="88">
        <f t="shared" si="39"/>
        <v>92</v>
      </c>
    </row>
    <row r="358" spans="1:5" ht="13.5" customHeight="1">
      <c r="A358" s="306" t="s">
        <v>118</v>
      </c>
      <c r="B358" s="306"/>
      <c r="C358" s="89">
        <f t="shared" si="41"/>
        <v>25000</v>
      </c>
      <c r="D358" s="89">
        <f t="shared" si="41"/>
        <v>23000</v>
      </c>
      <c r="E358" s="90">
        <f t="shared" si="39"/>
        <v>92</v>
      </c>
    </row>
    <row r="359" spans="1:5" ht="13.5" customHeight="1">
      <c r="A359" s="111">
        <v>3</v>
      </c>
      <c r="B359" s="92" t="s">
        <v>108</v>
      </c>
      <c r="C359" s="180">
        <f t="shared" si="41"/>
        <v>25000</v>
      </c>
      <c r="D359" s="180">
        <f t="shared" si="41"/>
        <v>23000</v>
      </c>
      <c r="E359" s="94">
        <f t="shared" si="39"/>
        <v>92</v>
      </c>
    </row>
    <row r="360" spans="1:5" ht="13.5" customHeight="1">
      <c r="A360" s="111">
        <v>38</v>
      </c>
      <c r="B360" s="92" t="s">
        <v>111</v>
      </c>
      <c r="C360" s="95">
        <v>25000</v>
      </c>
      <c r="D360" s="180">
        <f t="shared" si="41"/>
        <v>23000</v>
      </c>
      <c r="E360" s="94">
        <f t="shared" si="39"/>
        <v>92</v>
      </c>
    </row>
    <row r="361" spans="1:5" ht="13.5" customHeight="1">
      <c r="A361" s="187">
        <v>381</v>
      </c>
      <c r="B361" s="97" t="s">
        <v>71</v>
      </c>
      <c r="C361" s="188">
        <v>25000</v>
      </c>
      <c r="D361" s="188">
        <v>23000</v>
      </c>
      <c r="E361" s="99">
        <f t="shared" si="39"/>
        <v>92</v>
      </c>
    </row>
    <row r="362" spans="1:5" ht="26.25" customHeight="1">
      <c r="A362" s="318" t="s">
        <v>234</v>
      </c>
      <c r="B362" s="318"/>
      <c r="C362" s="174">
        <f aca="true" t="shared" si="42" ref="C362:D365">C363</f>
        <v>25000</v>
      </c>
      <c r="D362" s="174">
        <f t="shared" si="42"/>
        <v>0</v>
      </c>
      <c r="E362" s="108">
        <f t="shared" si="39"/>
        <v>0</v>
      </c>
    </row>
    <row r="363" spans="1:5" ht="13.5" customHeight="1">
      <c r="A363" s="313" t="s">
        <v>232</v>
      </c>
      <c r="B363" s="313"/>
      <c r="C363" s="131">
        <f t="shared" si="42"/>
        <v>25000</v>
      </c>
      <c r="D363" s="131">
        <f t="shared" si="42"/>
        <v>0</v>
      </c>
      <c r="E363" s="88">
        <f t="shared" si="39"/>
        <v>0</v>
      </c>
    </row>
    <row r="364" spans="1:5" ht="13.5" customHeight="1">
      <c r="A364" s="299" t="s">
        <v>157</v>
      </c>
      <c r="B364" s="299"/>
      <c r="C364" s="132">
        <f t="shared" si="42"/>
        <v>25000</v>
      </c>
      <c r="D364" s="132">
        <f t="shared" si="42"/>
        <v>0</v>
      </c>
      <c r="E364" s="90">
        <f t="shared" si="39"/>
        <v>0</v>
      </c>
    </row>
    <row r="365" spans="1:5" ht="12.75" customHeight="1">
      <c r="A365" s="91">
        <v>3</v>
      </c>
      <c r="B365" s="92" t="s">
        <v>108</v>
      </c>
      <c r="C365" s="186">
        <f t="shared" si="42"/>
        <v>25000</v>
      </c>
      <c r="D365" s="186">
        <f t="shared" si="42"/>
        <v>0</v>
      </c>
      <c r="E365" s="181">
        <f t="shared" si="39"/>
        <v>0</v>
      </c>
    </row>
    <row r="366" spans="1:5" ht="13.5" customHeight="1">
      <c r="A366" s="91">
        <v>38</v>
      </c>
      <c r="B366" s="92" t="s">
        <v>111</v>
      </c>
      <c r="C366" s="95">
        <f>SUM(C367:C367)</f>
        <v>25000</v>
      </c>
      <c r="D366" s="95">
        <f>SUM(D367:D367)</f>
        <v>0</v>
      </c>
      <c r="E366" s="94">
        <f t="shared" si="39"/>
        <v>0</v>
      </c>
    </row>
    <row r="367" spans="1:5" ht="13.5" customHeight="1">
      <c r="A367" s="96">
        <v>381</v>
      </c>
      <c r="B367" s="97" t="s">
        <v>71</v>
      </c>
      <c r="C367" s="98">
        <v>25000</v>
      </c>
      <c r="D367" s="98">
        <v>0</v>
      </c>
      <c r="E367" s="99">
        <f t="shared" si="39"/>
        <v>0</v>
      </c>
    </row>
    <row r="368" spans="1:5" ht="21" customHeight="1">
      <c r="A368" s="325" t="s">
        <v>235</v>
      </c>
      <c r="B368" s="325"/>
      <c r="C368" s="136">
        <f>C369</f>
        <v>65000</v>
      </c>
      <c r="D368" s="137">
        <f>D369</f>
        <v>51534.35</v>
      </c>
      <c r="E368" s="86">
        <f t="shared" si="39"/>
        <v>79.28361538461537</v>
      </c>
    </row>
    <row r="369" spans="1:5" ht="13.5" customHeight="1">
      <c r="A369" s="326" t="s">
        <v>232</v>
      </c>
      <c r="B369" s="326"/>
      <c r="C369" s="87">
        <f>C372</f>
        <v>65000</v>
      </c>
      <c r="D369" s="87">
        <f>D372</f>
        <v>51534.35</v>
      </c>
      <c r="E369" s="88">
        <f t="shared" si="39"/>
        <v>79.28361538461537</v>
      </c>
    </row>
    <row r="370" spans="1:5" ht="13.5" customHeight="1">
      <c r="A370" s="306" t="s">
        <v>118</v>
      </c>
      <c r="B370" s="306"/>
      <c r="C370" s="89">
        <v>60000</v>
      </c>
      <c r="D370" s="89">
        <v>51534.35</v>
      </c>
      <c r="E370" s="90">
        <f t="shared" si="39"/>
        <v>85.89058333333332</v>
      </c>
    </row>
    <row r="371" spans="1:5" ht="13.5" customHeight="1">
      <c r="A371" s="324" t="s">
        <v>236</v>
      </c>
      <c r="B371" s="324"/>
      <c r="C371" s="89">
        <v>5000</v>
      </c>
      <c r="D371" s="89">
        <v>0</v>
      </c>
      <c r="E371" s="90"/>
    </row>
    <row r="372" spans="1:5" ht="13.5" customHeight="1">
      <c r="A372" s="91">
        <v>3</v>
      </c>
      <c r="B372" s="92" t="s">
        <v>108</v>
      </c>
      <c r="C372" s="112">
        <f>C373</f>
        <v>65000</v>
      </c>
      <c r="D372" s="112">
        <f>D373</f>
        <v>51534.35</v>
      </c>
      <c r="E372" s="94">
        <f aca="true" t="shared" si="43" ref="E372:E404">D372/C372*100</f>
        <v>79.28361538461537</v>
      </c>
    </row>
    <row r="373" spans="1:5" ht="13.5" customHeight="1">
      <c r="A373" s="91">
        <v>38</v>
      </c>
      <c r="B373" s="92" t="s">
        <v>111</v>
      </c>
      <c r="C373" s="95">
        <f>SUM(C374:C374)</f>
        <v>65000</v>
      </c>
      <c r="D373" s="95">
        <f>SUM(D374:D374)</f>
        <v>51534.35</v>
      </c>
      <c r="E373" s="94">
        <f t="shared" si="43"/>
        <v>79.28361538461537</v>
      </c>
    </row>
    <row r="374" spans="1:5" ht="13.5" customHeight="1">
      <c r="A374" s="96">
        <v>382</v>
      </c>
      <c r="B374" s="97" t="s">
        <v>72</v>
      </c>
      <c r="C374" s="98">
        <v>65000</v>
      </c>
      <c r="D374" s="98">
        <v>51534.35</v>
      </c>
      <c r="E374" s="99">
        <f t="shared" si="43"/>
        <v>79.28361538461537</v>
      </c>
    </row>
    <row r="375" spans="1:5" ht="20.25" customHeight="1">
      <c r="A375" s="317" t="s">
        <v>237</v>
      </c>
      <c r="B375" s="317"/>
      <c r="C375" s="106">
        <f aca="true" t="shared" si="44" ref="C375:D377">C376</f>
        <v>60000</v>
      </c>
      <c r="D375" s="107">
        <f t="shared" si="44"/>
        <v>0</v>
      </c>
      <c r="E375" s="108">
        <f t="shared" si="43"/>
        <v>0</v>
      </c>
    </row>
    <row r="376" spans="1:5" ht="13.5" customHeight="1">
      <c r="A376" s="313" t="s">
        <v>232</v>
      </c>
      <c r="B376" s="313"/>
      <c r="C376" s="87">
        <f t="shared" si="44"/>
        <v>60000</v>
      </c>
      <c r="D376" s="87">
        <f t="shared" si="44"/>
        <v>0</v>
      </c>
      <c r="E376" s="88">
        <f t="shared" si="43"/>
        <v>0</v>
      </c>
    </row>
    <row r="377" spans="1:5" ht="13.5" customHeight="1">
      <c r="A377" s="299" t="s">
        <v>157</v>
      </c>
      <c r="B377" s="299"/>
      <c r="C377" s="89">
        <f t="shared" si="44"/>
        <v>60000</v>
      </c>
      <c r="D377" s="89">
        <f t="shared" si="44"/>
        <v>0</v>
      </c>
      <c r="E377" s="90">
        <f t="shared" si="43"/>
        <v>0</v>
      </c>
    </row>
    <row r="378" spans="1:5" ht="13.5" customHeight="1">
      <c r="A378" s="91">
        <v>3</v>
      </c>
      <c r="B378" s="92" t="s">
        <v>108</v>
      </c>
      <c r="C378" s="112">
        <f>SUM(C381,C379)</f>
        <v>60000</v>
      </c>
      <c r="D378" s="112">
        <f>SUM(D381,D379)</f>
        <v>0</v>
      </c>
      <c r="E378" s="94">
        <f t="shared" si="43"/>
        <v>0</v>
      </c>
    </row>
    <row r="379" spans="1:5" ht="13.5" customHeight="1">
      <c r="A379" s="91">
        <v>35</v>
      </c>
      <c r="B379" s="92" t="s">
        <v>63</v>
      </c>
      <c r="C379" s="95">
        <f>SUM(C380:C380)</f>
        <v>30000</v>
      </c>
      <c r="D379" s="95">
        <f>SUM(D380:D380)</f>
        <v>0</v>
      </c>
      <c r="E379" s="94">
        <f t="shared" si="43"/>
        <v>0</v>
      </c>
    </row>
    <row r="380" spans="1:5" ht="13.5" customHeight="1">
      <c r="A380" s="96">
        <v>352</v>
      </c>
      <c r="B380" s="97" t="s">
        <v>238</v>
      </c>
      <c r="C380" s="98">
        <v>30000</v>
      </c>
      <c r="D380" s="98">
        <v>0</v>
      </c>
      <c r="E380" s="99">
        <f t="shared" si="43"/>
        <v>0</v>
      </c>
    </row>
    <row r="381" spans="1:5" ht="13.5" customHeight="1">
      <c r="A381" s="151">
        <v>38</v>
      </c>
      <c r="B381" s="171" t="s">
        <v>92</v>
      </c>
      <c r="C381" s="95">
        <f>SUM(C382:C382)</f>
        <v>30000</v>
      </c>
      <c r="D381" s="95">
        <f>SUM(D382:D382)</f>
        <v>0</v>
      </c>
      <c r="E381" s="94">
        <f t="shared" si="43"/>
        <v>0</v>
      </c>
    </row>
    <row r="382" spans="1:5" ht="13.5" customHeight="1">
      <c r="A382" s="146">
        <v>381</v>
      </c>
      <c r="B382" s="170" t="s">
        <v>71</v>
      </c>
      <c r="C382" s="139">
        <v>30000</v>
      </c>
      <c r="D382" s="139">
        <v>0</v>
      </c>
      <c r="E382" s="99">
        <f t="shared" si="43"/>
        <v>0</v>
      </c>
    </row>
    <row r="383" spans="1:5" ht="13.5" customHeight="1">
      <c r="A383" s="323" t="s">
        <v>239</v>
      </c>
      <c r="B383" s="323"/>
      <c r="C383" s="189">
        <f>C384</f>
        <v>35000</v>
      </c>
      <c r="D383" s="189">
        <f>D384</f>
        <v>35500</v>
      </c>
      <c r="E383" s="80">
        <f t="shared" si="43"/>
        <v>101.42857142857142</v>
      </c>
    </row>
    <row r="384" spans="1:5" ht="23.25" customHeight="1">
      <c r="A384" s="320" t="s">
        <v>240</v>
      </c>
      <c r="B384" s="320"/>
      <c r="C384" s="82">
        <f>SUM(C392,C385)</f>
        <v>35000</v>
      </c>
      <c r="D384" s="82">
        <f>SUM(D392,D385)</f>
        <v>35500</v>
      </c>
      <c r="E384" s="83">
        <f t="shared" si="43"/>
        <v>101.42857142857142</v>
      </c>
    </row>
    <row r="385" spans="1:8" ht="21" customHeight="1">
      <c r="A385" s="317" t="s">
        <v>241</v>
      </c>
      <c r="B385" s="317"/>
      <c r="C385" s="190">
        <f>C386</f>
        <v>35000</v>
      </c>
      <c r="D385" s="191">
        <f>D386</f>
        <v>35500</v>
      </c>
      <c r="E385" s="86">
        <f t="shared" si="43"/>
        <v>101.42857142857142</v>
      </c>
      <c r="H385" s="126"/>
    </row>
    <row r="386" spans="1:8" s="126" customFormat="1" ht="15.75" customHeight="1">
      <c r="A386" s="313" t="s">
        <v>232</v>
      </c>
      <c r="B386" s="313"/>
      <c r="C386" s="87">
        <f>C387</f>
        <v>35000</v>
      </c>
      <c r="D386" s="87">
        <f>D389</f>
        <v>35500</v>
      </c>
      <c r="E386" s="88">
        <f t="shared" si="43"/>
        <v>101.42857142857142</v>
      </c>
      <c r="H386" s="1"/>
    </row>
    <row r="387" spans="1:5" ht="15.75" customHeight="1">
      <c r="A387" s="306" t="s">
        <v>118</v>
      </c>
      <c r="B387" s="306"/>
      <c r="C387" s="138">
        <f>C389</f>
        <v>35000</v>
      </c>
      <c r="D387" s="138">
        <v>29795.09</v>
      </c>
      <c r="E387" s="90">
        <f t="shared" si="43"/>
        <v>85.12882857142857</v>
      </c>
    </row>
    <row r="388" spans="1:5" ht="15.75" customHeight="1">
      <c r="A388" s="299" t="s">
        <v>157</v>
      </c>
      <c r="B388" s="299"/>
      <c r="C388" s="138">
        <v>0</v>
      </c>
      <c r="D388" s="138">
        <v>5704.91</v>
      </c>
      <c r="E388" s="90">
        <v>0</v>
      </c>
    </row>
    <row r="389" spans="1:5" ht="13.5" customHeight="1">
      <c r="A389" s="91">
        <v>3</v>
      </c>
      <c r="B389" s="92" t="s">
        <v>108</v>
      </c>
      <c r="C389" s="112">
        <f>C390</f>
        <v>35000</v>
      </c>
      <c r="D389" s="112">
        <f>D390</f>
        <v>35500</v>
      </c>
      <c r="E389" s="99">
        <f t="shared" si="43"/>
        <v>101.42857142857142</v>
      </c>
    </row>
    <row r="390" spans="1:5" ht="13.5" customHeight="1">
      <c r="A390" s="91">
        <v>38</v>
      </c>
      <c r="B390" s="92" t="s">
        <v>111</v>
      </c>
      <c r="C390" s="95">
        <f>SUM(C391:C391)</f>
        <v>35000</v>
      </c>
      <c r="D390" s="95">
        <f>SUM(D391:D391)</f>
        <v>35500</v>
      </c>
      <c r="E390" s="99">
        <f t="shared" si="43"/>
        <v>101.42857142857142</v>
      </c>
    </row>
    <row r="391" spans="1:19" ht="13.5" customHeight="1">
      <c r="A391" s="96">
        <v>381</v>
      </c>
      <c r="B391" s="97" t="s">
        <v>71</v>
      </c>
      <c r="C391" s="98">
        <v>35000</v>
      </c>
      <c r="D391" s="224">
        <v>35500</v>
      </c>
      <c r="E391" s="99">
        <f t="shared" si="43"/>
        <v>101.42857142857142</v>
      </c>
      <c r="F391" s="223"/>
      <c r="G391" s="300"/>
      <c r="H391" s="300"/>
      <c r="I391" s="300"/>
      <c r="J391" s="300"/>
      <c r="P391" s="300"/>
      <c r="Q391" s="300"/>
      <c r="R391" s="300"/>
      <c r="S391" s="300"/>
    </row>
    <row r="392" spans="1:5" ht="22.5" customHeight="1">
      <c r="A392" s="317" t="s">
        <v>242</v>
      </c>
      <c r="B392" s="317"/>
      <c r="C392" s="136">
        <f aca="true" t="shared" si="45" ref="C392:D395">C393</f>
        <v>0</v>
      </c>
      <c r="D392" s="136">
        <f t="shared" si="45"/>
        <v>0</v>
      </c>
      <c r="E392" s="86">
        <v>0</v>
      </c>
    </row>
    <row r="393" spans="1:5" ht="13.5" customHeight="1">
      <c r="A393" s="313" t="s">
        <v>232</v>
      </c>
      <c r="B393" s="313"/>
      <c r="C393" s="87">
        <f t="shared" si="45"/>
        <v>0</v>
      </c>
      <c r="D393" s="87">
        <f t="shared" si="45"/>
        <v>0</v>
      </c>
      <c r="E393" s="88">
        <v>0</v>
      </c>
    </row>
    <row r="394" spans="1:5" ht="13.5" customHeight="1">
      <c r="A394" s="299" t="s">
        <v>157</v>
      </c>
      <c r="B394" s="299"/>
      <c r="C394" s="89">
        <f t="shared" si="45"/>
        <v>0</v>
      </c>
      <c r="D394" s="89">
        <f t="shared" si="45"/>
        <v>0</v>
      </c>
      <c r="E394" s="90">
        <v>0</v>
      </c>
    </row>
    <row r="395" spans="1:5" ht="13.5" customHeight="1">
      <c r="A395" s="91">
        <v>4</v>
      </c>
      <c r="B395" s="92" t="s">
        <v>137</v>
      </c>
      <c r="C395" s="112">
        <f t="shared" si="45"/>
        <v>0</v>
      </c>
      <c r="D395" s="112">
        <f t="shared" si="45"/>
        <v>0</v>
      </c>
      <c r="E395" s="94">
        <v>0</v>
      </c>
    </row>
    <row r="396" spans="1:5" ht="13.5" customHeight="1">
      <c r="A396" s="91">
        <v>42</v>
      </c>
      <c r="B396" s="92" t="s">
        <v>243</v>
      </c>
      <c r="C396" s="95">
        <f>SUM(C397:C397)</f>
        <v>0</v>
      </c>
      <c r="D396" s="95">
        <f>SUM(D397:D397)</f>
        <v>0</v>
      </c>
      <c r="E396" s="94">
        <v>0</v>
      </c>
    </row>
    <row r="397" spans="1:5" ht="13.5" customHeight="1">
      <c r="A397" s="96">
        <v>421</v>
      </c>
      <c r="B397" s="97" t="s">
        <v>81</v>
      </c>
      <c r="C397" s="98">
        <v>0</v>
      </c>
      <c r="D397" s="98">
        <v>0</v>
      </c>
      <c r="E397" s="99">
        <v>0</v>
      </c>
    </row>
    <row r="398" spans="1:5" ht="13.5" customHeight="1">
      <c r="A398" s="323" t="s">
        <v>244</v>
      </c>
      <c r="B398" s="323"/>
      <c r="C398" s="192">
        <f>C399</f>
        <v>282500</v>
      </c>
      <c r="D398" s="192">
        <f>D399</f>
        <v>203513.15</v>
      </c>
      <c r="E398" s="193">
        <f t="shared" si="43"/>
        <v>72.04005309734514</v>
      </c>
    </row>
    <row r="399" spans="1:5" ht="22.5" customHeight="1">
      <c r="A399" s="320" t="s">
        <v>245</v>
      </c>
      <c r="B399" s="320"/>
      <c r="C399" s="82">
        <f>SUM(C400,C406,C412,C418,C424)</f>
        <v>282500</v>
      </c>
      <c r="D399" s="82">
        <f>SUM(D400,D406,D412,D418,D424)</f>
        <v>203513.15</v>
      </c>
      <c r="E399" s="83">
        <f t="shared" si="43"/>
        <v>72.04005309734514</v>
      </c>
    </row>
    <row r="400" spans="1:8" ht="22.5" customHeight="1">
      <c r="A400" s="317" t="s">
        <v>246</v>
      </c>
      <c r="B400" s="317"/>
      <c r="C400" s="136">
        <f aca="true" t="shared" si="46" ref="C400:D403">C401</f>
        <v>20000</v>
      </c>
      <c r="D400" s="137">
        <f t="shared" si="46"/>
        <v>20000</v>
      </c>
      <c r="E400" s="86">
        <f t="shared" si="43"/>
        <v>100</v>
      </c>
      <c r="H400" s="5"/>
    </row>
    <row r="401" spans="1:5" s="5" customFormat="1" ht="16.5" customHeight="1">
      <c r="A401" s="313" t="s">
        <v>247</v>
      </c>
      <c r="B401" s="313"/>
      <c r="C401" s="87">
        <f t="shared" si="46"/>
        <v>20000</v>
      </c>
      <c r="D401" s="87">
        <f t="shared" si="46"/>
        <v>20000</v>
      </c>
      <c r="E401" s="88">
        <f t="shared" si="43"/>
        <v>100</v>
      </c>
    </row>
    <row r="402" spans="1:8" s="5" customFormat="1" ht="15.75" customHeight="1">
      <c r="A402" s="306" t="s">
        <v>219</v>
      </c>
      <c r="B402" s="306"/>
      <c r="C402" s="138">
        <f t="shared" si="46"/>
        <v>20000</v>
      </c>
      <c r="D402" s="138">
        <f t="shared" si="46"/>
        <v>20000</v>
      </c>
      <c r="E402" s="90">
        <f t="shared" si="43"/>
        <v>100</v>
      </c>
      <c r="H402" s="1"/>
    </row>
    <row r="403" spans="1:5" ht="13.5" customHeight="1">
      <c r="A403" s="91">
        <v>3</v>
      </c>
      <c r="B403" s="92" t="s">
        <v>108</v>
      </c>
      <c r="C403" s="112">
        <f t="shared" si="46"/>
        <v>20000</v>
      </c>
      <c r="D403" s="112">
        <f t="shared" si="46"/>
        <v>20000</v>
      </c>
      <c r="E403" s="94">
        <f t="shared" si="43"/>
        <v>100</v>
      </c>
    </row>
    <row r="404" spans="1:5" ht="13.5" customHeight="1">
      <c r="A404" s="91">
        <v>38</v>
      </c>
      <c r="B404" s="92" t="s">
        <v>111</v>
      </c>
      <c r="C404" s="95">
        <f>SUM(C405:C405)</f>
        <v>20000</v>
      </c>
      <c r="D404" s="95">
        <f>SUM(D405:D405)</f>
        <v>20000</v>
      </c>
      <c r="E404" s="94">
        <f t="shared" si="43"/>
        <v>100</v>
      </c>
    </row>
    <row r="405" spans="1:5" ht="13.5" customHeight="1">
      <c r="A405" s="96">
        <v>381</v>
      </c>
      <c r="B405" s="97" t="s">
        <v>71</v>
      </c>
      <c r="C405" s="98">
        <v>20000</v>
      </c>
      <c r="D405" s="98">
        <v>20000</v>
      </c>
      <c r="E405" s="99">
        <f aca="true" t="shared" si="47" ref="E405:E436">D405/C405*100</f>
        <v>100</v>
      </c>
    </row>
    <row r="406" spans="1:5" ht="20.25" customHeight="1">
      <c r="A406" s="317" t="s">
        <v>248</v>
      </c>
      <c r="B406" s="317"/>
      <c r="C406" s="136">
        <f aca="true" t="shared" si="48" ref="C406:D409">C407</f>
        <v>100000</v>
      </c>
      <c r="D406" s="137">
        <f t="shared" si="48"/>
        <v>100000</v>
      </c>
      <c r="E406" s="86">
        <f t="shared" si="47"/>
        <v>100</v>
      </c>
    </row>
    <row r="407" spans="1:5" ht="13.5" customHeight="1">
      <c r="A407" s="313" t="s">
        <v>249</v>
      </c>
      <c r="B407" s="313"/>
      <c r="C407" s="87">
        <f t="shared" si="48"/>
        <v>100000</v>
      </c>
      <c r="D407" s="87">
        <f t="shared" si="48"/>
        <v>100000</v>
      </c>
      <c r="E407" s="88">
        <f t="shared" si="47"/>
        <v>100</v>
      </c>
    </row>
    <row r="408" spans="1:5" ht="13.5" customHeight="1">
      <c r="A408" s="306" t="s">
        <v>118</v>
      </c>
      <c r="B408" s="306"/>
      <c r="C408" s="89">
        <f t="shared" si="48"/>
        <v>100000</v>
      </c>
      <c r="D408" s="89">
        <f t="shared" si="48"/>
        <v>100000</v>
      </c>
      <c r="E408" s="90">
        <f t="shared" si="47"/>
        <v>100</v>
      </c>
    </row>
    <row r="409" spans="1:5" ht="13.5" customHeight="1">
      <c r="A409" s="91">
        <v>3</v>
      </c>
      <c r="B409" s="92" t="s">
        <v>108</v>
      </c>
      <c r="C409" s="112">
        <f t="shared" si="48"/>
        <v>100000</v>
      </c>
      <c r="D409" s="112">
        <f t="shared" si="48"/>
        <v>100000</v>
      </c>
      <c r="E409" s="94">
        <f t="shared" si="47"/>
        <v>100</v>
      </c>
    </row>
    <row r="410" spans="1:5" ht="13.5" customHeight="1">
      <c r="A410" s="91">
        <v>38</v>
      </c>
      <c r="B410" s="92" t="s">
        <v>111</v>
      </c>
      <c r="C410" s="95">
        <f>SUM(C411:C411)</f>
        <v>100000</v>
      </c>
      <c r="D410" s="95">
        <f>SUM(D411:D411)</f>
        <v>100000</v>
      </c>
      <c r="E410" s="94">
        <f t="shared" si="47"/>
        <v>100</v>
      </c>
    </row>
    <row r="411" spans="1:5" ht="13.5" customHeight="1">
      <c r="A411" s="96">
        <v>382</v>
      </c>
      <c r="B411" s="97" t="s">
        <v>72</v>
      </c>
      <c r="C411" s="98">
        <v>100000</v>
      </c>
      <c r="D411" s="98">
        <v>100000</v>
      </c>
      <c r="E411" s="99">
        <f t="shared" si="47"/>
        <v>100</v>
      </c>
    </row>
    <row r="412" spans="1:5" ht="19.5" customHeight="1">
      <c r="A412" s="317" t="s">
        <v>250</v>
      </c>
      <c r="B412" s="317"/>
      <c r="C412" s="136">
        <f aca="true" t="shared" si="49" ref="C412:D415">C413</f>
        <v>155000</v>
      </c>
      <c r="D412" s="137">
        <f t="shared" si="49"/>
        <v>76013.15</v>
      </c>
      <c r="E412" s="86">
        <f t="shared" si="47"/>
        <v>49.040741935483865</v>
      </c>
    </row>
    <row r="413" spans="1:5" ht="13.5" customHeight="1">
      <c r="A413" s="313" t="s">
        <v>249</v>
      </c>
      <c r="B413" s="313"/>
      <c r="C413" s="87">
        <f t="shared" si="49"/>
        <v>155000</v>
      </c>
      <c r="D413" s="87">
        <f t="shared" si="49"/>
        <v>76013.15</v>
      </c>
      <c r="E413" s="88">
        <f t="shared" si="47"/>
        <v>49.040741935483865</v>
      </c>
    </row>
    <row r="414" spans="1:5" ht="13.5" customHeight="1">
      <c r="A414" s="306" t="s">
        <v>118</v>
      </c>
      <c r="B414" s="306"/>
      <c r="C414" s="89">
        <f t="shared" si="49"/>
        <v>155000</v>
      </c>
      <c r="D414" s="89">
        <f t="shared" si="49"/>
        <v>76013.15</v>
      </c>
      <c r="E414" s="90">
        <f t="shared" si="47"/>
        <v>49.040741935483865</v>
      </c>
    </row>
    <row r="415" spans="1:5" ht="14.25" customHeight="1">
      <c r="A415" s="91">
        <v>4</v>
      </c>
      <c r="B415" s="92" t="s">
        <v>137</v>
      </c>
      <c r="C415" s="112">
        <f t="shared" si="49"/>
        <v>155000</v>
      </c>
      <c r="D415" s="112">
        <f t="shared" si="49"/>
        <v>76013.15</v>
      </c>
      <c r="E415" s="94">
        <f t="shared" si="47"/>
        <v>49.040741935483865</v>
      </c>
    </row>
    <row r="416" spans="1:5" ht="13.5" customHeight="1">
      <c r="A416" s="91">
        <v>42</v>
      </c>
      <c r="B416" s="92" t="s">
        <v>251</v>
      </c>
      <c r="C416" s="95">
        <f>SUM(C417:C417)</f>
        <v>155000</v>
      </c>
      <c r="D416" s="95">
        <f>SUM(D417:D417)</f>
        <v>76013.15</v>
      </c>
      <c r="E416" s="94">
        <f t="shared" si="47"/>
        <v>49.040741935483865</v>
      </c>
    </row>
    <row r="417" spans="1:5" ht="13.5" customHeight="1">
      <c r="A417" s="96">
        <v>421</v>
      </c>
      <c r="B417" s="97" t="s">
        <v>252</v>
      </c>
      <c r="C417" s="98">
        <v>155000</v>
      </c>
      <c r="D417" s="98">
        <v>76013.15</v>
      </c>
      <c r="E417" s="99">
        <f t="shared" si="47"/>
        <v>49.040741935483865</v>
      </c>
    </row>
    <row r="418" spans="1:5" ht="20.25" customHeight="1">
      <c r="A418" s="316" t="s">
        <v>253</v>
      </c>
      <c r="B418" s="316"/>
      <c r="C418" s="136">
        <f aca="true" t="shared" si="50" ref="C418:D421">C419</f>
        <v>1500</v>
      </c>
      <c r="D418" s="137">
        <f t="shared" si="50"/>
        <v>1500</v>
      </c>
      <c r="E418" s="86">
        <f t="shared" si="47"/>
        <v>100</v>
      </c>
    </row>
    <row r="419" spans="1:5" ht="13.5" customHeight="1">
      <c r="A419" s="313" t="s">
        <v>247</v>
      </c>
      <c r="B419" s="313"/>
      <c r="C419" s="87">
        <f t="shared" si="50"/>
        <v>1500</v>
      </c>
      <c r="D419" s="87">
        <f t="shared" si="50"/>
        <v>1500</v>
      </c>
      <c r="E419" s="88">
        <f t="shared" si="47"/>
        <v>100</v>
      </c>
    </row>
    <row r="420" spans="1:7" ht="13.5" customHeight="1">
      <c r="A420" s="299" t="s">
        <v>157</v>
      </c>
      <c r="B420" s="299"/>
      <c r="C420" s="89">
        <f t="shared" si="50"/>
        <v>1500</v>
      </c>
      <c r="D420" s="89">
        <f t="shared" si="50"/>
        <v>1500</v>
      </c>
      <c r="E420" s="90">
        <f t="shared" si="47"/>
        <v>100</v>
      </c>
      <c r="G420" s="120"/>
    </row>
    <row r="421" spans="1:5" ht="17.25" customHeight="1">
      <c r="A421" s="91">
        <v>4</v>
      </c>
      <c r="B421" s="92" t="s">
        <v>254</v>
      </c>
      <c r="C421" s="112">
        <f t="shared" si="50"/>
        <v>1500</v>
      </c>
      <c r="D421" s="112">
        <f t="shared" si="50"/>
        <v>1500</v>
      </c>
      <c r="E421" s="94">
        <f t="shared" si="47"/>
        <v>100</v>
      </c>
    </row>
    <row r="422" spans="1:5" ht="13.5" customHeight="1">
      <c r="A422" s="91">
        <v>42</v>
      </c>
      <c r="B422" s="92" t="s">
        <v>255</v>
      </c>
      <c r="C422" s="95">
        <f>SUM(C423:C423)</f>
        <v>1500</v>
      </c>
      <c r="D422" s="95">
        <f>SUM(D423:D423)</f>
        <v>1500</v>
      </c>
      <c r="E422" s="94">
        <f t="shared" si="47"/>
        <v>100</v>
      </c>
    </row>
    <row r="423" spans="1:5" ht="13.5" customHeight="1">
      <c r="A423" s="96">
        <v>426</v>
      </c>
      <c r="B423" s="97" t="s">
        <v>83</v>
      </c>
      <c r="C423" s="124">
        <v>1500</v>
      </c>
      <c r="D423" s="124">
        <v>1500</v>
      </c>
      <c r="E423" s="99">
        <f t="shared" si="47"/>
        <v>100</v>
      </c>
    </row>
    <row r="424" spans="1:5" ht="21" customHeight="1">
      <c r="A424" s="317" t="s">
        <v>256</v>
      </c>
      <c r="B424" s="317"/>
      <c r="C424" s="106">
        <f aca="true" t="shared" si="51" ref="C424:D426">C425</f>
        <v>6000</v>
      </c>
      <c r="D424" s="107">
        <f t="shared" si="51"/>
        <v>6000</v>
      </c>
      <c r="E424" s="86">
        <f t="shared" si="47"/>
        <v>100</v>
      </c>
    </row>
    <row r="425" spans="1:5" ht="13.5" customHeight="1">
      <c r="A425" s="313" t="s">
        <v>247</v>
      </c>
      <c r="B425" s="313"/>
      <c r="C425" s="87">
        <f t="shared" si="51"/>
        <v>6000</v>
      </c>
      <c r="D425" s="87">
        <f t="shared" si="51"/>
        <v>6000</v>
      </c>
      <c r="E425" s="88">
        <f t="shared" si="47"/>
        <v>100</v>
      </c>
    </row>
    <row r="426" spans="1:5" ht="13.5" customHeight="1">
      <c r="A426" s="306" t="s">
        <v>118</v>
      </c>
      <c r="B426" s="306"/>
      <c r="C426" s="89">
        <f t="shared" si="51"/>
        <v>6000</v>
      </c>
      <c r="D426" s="89">
        <f t="shared" si="51"/>
        <v>6000</v>
      </c>
      <c r="E426" s="90">
        <f t="shared" si="47"/>
        <v>100</v>
      </c>
    </row>
    <row r="427" spans="1:5" ht="13.5" customHeight="1">
      <c r="A427" s="91">
        <v>3</v>
      </c>
      <c r="B427" s="92" t="s">
        <v>108</v>
      </c>
      <c r="C427" s="112">
        <f>SUM(C430,C428)</f>
        <v>6000</v>
      </c>
      <c r="D427" s="112">
        <f>SUM(D430,D428)</f>
        <v>6000</v>
      </c>
      <c r="E427" s="94">
        <f t="shared" si="47"/>
        <v>100</v>
      </c>
    </row>
    <row r="428" spans="1:5" ht="13.5" customHeight="1">
      <c r="A428" s="91">
        <v>32</v>
      </c>
      <c r="B428" s="92" t="s">
        <v>109</v>
      </c>
      <c r="C428" s="95">
        <f>SUM(C429:C429)</f>
        <v>0</v>
      </c>
      <c r="D428" s="95">
        <f>SUM(D429:D429)</f>
        <v>0</v>
      </c>
      <c r="E428" s="94">
        <v>0</v>
      </c>
    </row>
    <row r="429" spans="1:5" ht="13.5" customHeight="1">
      <c r="A429" s="96">
        <v>322</v>
      </c>
      <c r="B429" s="97" t="s">
        <v>257</v>
      </c>
      <c r="C429" s="98">
        <v>0</v>
      </c>
      <c r="D429" s="98">
        <v>0</v>
      </c>
      <c r="E429" s="99">
        <v>0</v>
      </c>
    </row>
    <row r="430" spans="1:5" ht="13.5" customHeight="1">
      <c r="A430" s="194">
        <v>38</v>
      </c>
      <c r="B430" s="92" t="s">
        <v>111</v>
      </c>
      <c r="C430" s="95">
        <f>SUM(C431:C431)</f>
        <v>6000</v>
      </c>
      <c r="D430" s="95">
        <f>SUM(D431:D431)</f>
        <v>6000</v>
      </c>
      <c r="E430" s="94">
        <f t="shared" si="47"/>
        <v>100</v>
      </c>
    </row>
    <row r="431" spans="1:5" ht="13.5" customHeight="1">
      <c r="A431" s="96">
        <v>381</v>
      </c>
      <c r="B431" s="97" t="s">
        <v>71</v>
      </c>
      <c r="C431" s="98">
        <v>6000</v>
      </c>
      <c r="D431" s="98">
        <v>6000</v>
      </c>
      <c r="E431" s="99">
        <f t="shared" si="47"/>
        <v>100</v>
      </c>
    </row>
    <row r="432" spans="1:5" ht="13.5" customHeight="1">
      <c r="A432" s="322" t="s">
        <v>258</v>
      </c>
      <c r="B432" s="322"/>
      <c r="C432" s="177">
        <f>C433</f>
        <v>200350</v>
      </c>
      <c r="D432" s="177">
        <f>D433</f>
        <v>108749.08</v>
      </c>
      <c r="E432" s="80">
        <f t="shared" si="47"/>
        <v>54.27955078612429</v>
      </c>
    </row>
    <row r="433" spans="1:5" ht="24.75" customHeight="1">
      <c r="A433" s="320" t="s">
        <v>259</v>
      </c>
      <c r="B433" s="320"/>
      <c r="C433" s="82">
        <f>SUM(C434,C444,C450,C456)</f>
        <v>200350</v>
      </c>
      <c r="D433" s="82">
        <f>SUM(D434,D444,D450,D456)</f>
        <v>108749.08</v>
      </c>
      <c r="E433" s="83">
        <f t="shared" si="47"/>
        <v>54.27955078612429</v>
      </c>
    </row>
    <row r="434" spans="1:8" ht="24.75" customHeight="1">
      <c r="A434" s="318" t="s">
        <v>260</v>
      </c>
      <c r="B434" s="318"/>
      <c r="C434" s="136">
        <f>C435</f>
        <v>135000</v>
      </c>
      <c r="D434" s="137">
        <f>D435</f>
        <v>52099.55</v>
      </c>
      <c r="E434" s="108">
        <f t="shared" si="47"/>
        <v>38.59225925925926</v>
      </c>
      <c r="H434" s="178"/>
    </row>
    <row r="435" spans="1:8" s="178" customFormat="1" ht="17.25" customHeight="1">
      <c r="A435" s="313" t="s">
        <v>261</v>
      </c>
      <c r="B435" s="313"/>
      <c r="C435" s="87">
        <f>C439</f>
        <v>135000</v>
      </c>
      <c r="D435" s="87">
        <f>D439</f>
        <v>52099.55</v>
      </c>
      <c r="E435" s="88">
        <f t="shared" si="47"/>
        <v>38.59225925925926</v>
      </c>
      <c r="H435" s="1"/>
    </row>
    <row r="436" spans="1:5" ht="14.25" customHeight="1">
      <c r="A436" s="299" t="s">
        <v>157</v>
      </c>
      <c r="B436" s="299"/>
      <c r="C436" s="138">
        <v>110000</v>
      </c>
      <c r="D436" s="138">
        <v>0</v>
      </c>
      <c r="E436" s="90">
        <f t="shared" si="47"/>
        <v>0</v>
      </c>
    </row>
    <row r="437" spans="1:5" ht="15" customHeight="1">
      <c r="A437" s="321" t="s">
        <v>262</v>
      </c>
      <c r="B437" s="321"/>
      <c r="C437" s="138">
        <v>25000</v>
      </c>
      <c r="D437" s="138">
        <v>40237</v>
      </c>
      <c r="E437" s="90">
        <f aca="true" t="shared" si="52" ref="E437:E461">D437/C437*100</f>
        <v>160.948</v>
      </c>
    </row>
    <row r="438" spans="1:5" ht="13.5" customHeight="1">
      <c r="A438" s="306" t="s">
        <v>118</v>
      </c>
      <c r="B438" s="306"/>
      <c r="C438" s="89">
        <v>0</v>
      </c>
      <c r="D438" s="89">
        <v>11862.55</v>
      </c>
      <c r="E438" s="90">
        <v>0</v>
      </c>
    </row>
    <row r="439" spans="1:8" ht="13.5" customHeight="1">
      <c r="A439" s="91">
        <v>3</v>
      </c>
      <c r="B439" s="92" t="s">
        <v>108</v>
      </c>
      <c r="C439" s="112">
        <f>SUM(C440,C442)</f>
        <v>135000</v>
      </c>
      <c r="D439" s="112">
        <f>SUM(D440,D442)</f>
        <v>52099.55</v>
      </c>
      <c r="E439" s="94">
        <f t="shared" si="52"/>
        <v>38.59225925925926</v>
      </c>
      <c r="H439" s="5"/>
    </row>
    <row r="440" spans="1:5" s="5" customFormat="1" ht="13.5" customHeight="1">
      <c r="A440" s="91">
        <v>37</v>
      </c>
      <c r="B440" s="92" t="s">
        <v>220</v>
      </c>
      <c r="C440" s="95">
        <f>SUM(C441:C441)</f>
        <v>125000</v>
      </c>
      <c r="D440" s="95">
        <f>SUM(D441:D441)</f>
        <v>52099.55</v>
      </c>
      <c r="E440" s="94">
        <f t="shared" si="52"/>
        <v>41.67964</v>
      </c>
    </row>
    <row r="441" spans="1:8" s="5" customFormat="1" ht="13.5" customHeight="1">
      <c r="A441" s="96">
        <v>372</v>
      </c>
      <c r="B441" s="97" t="s">
        <v>263</v>
      </c>
      <c r="C441" s="98">
        <v>125000</v>
      </c>
      <c r="D441" s="98">
        <v>52099.55</v>
      </c>
      <c r="E441" s="99">
        <f t="shared" si="52"/>
        <v>41.67964</v>
      </c>
      <c r="H441" s="1"/>
    </row>
    <row r="442" spans="1:5" ht="13.5" customHeight="1">
      <c r="A442" s="151">
        <v>38</v>
      </c>
      <c r="B442" s="92" t="s">
        <v>111</v>
      </c>
      <c r="C442" s="195">
        <f>C443</f>
        <v>10000</v>
      </c>
      <c r="D442" s="195">
        <f>D443</f>
        <v>0</v>
      </c>
      <c r="E442" s="94">
        <f t="shared" si="52"/>
        <v>0</v>
      </c>
    </row>
    <row r="443" spans="1:5" ht="13.5" customHeight="1">
      <c r="A443" s="146">
        <v>381</v>
      </c>
      <c r="B443" s="97" t="s">
        <v>71</v>
      </c>
      <c r="C443" s="196">
        <v>10000</v>
      </c>
      <c r="D443" s="196">
        <v>0</v>
      </c>
      <c r="E443" s="99">
        <f t="shared" si="52"/>
        <v>0</v>
      </c>
    </row>
    <row r="444" spans="1:8" ht="19.5" customHeight="1">
      <c r="A444" s="317" t="s">
        <v>264</v>
      </c>
      <c r="B444" s="317"/>
      <c r="C444" s="136">
        <f aca="true" t="shared" si="53" ref="C444:D447">C445</f>
        <v>24000</v>
      </c>
      <c r="D444" s="137">
        <f t="shared" si="53"/>
        <v>18000</v>
      </c>
      <c r="E444" s="108">
        <f t="shared" si="52"/>
        <v>75</v>
      </c>
      <c r="H444" s="5"/>
    </row>
    <row r="445" spans="1:5" s="5" customFormat="1" ht="13.5" customHeight="1">
      <c r="A445" s="313" t="s">
        <v>261</v>
      </c>
      <c r="B445" s="313"/>
      <c r="C445" s="87">
        <f t="shared" si="53"/>
        <v>24000</v>
      </c>
      <c r="D445" s="87">
        <f t="shared" si="53"/>
        <v>18000</v>
      </c>
      <c r="E445" s="88">
        <f t="shared" si="52"/>
        <v>75</v>
      </c>
    </row>
    <row r="446" spans="1:8" s="5" customFormat="1" ht="13.5" customHeight="1">
      <c r="A446" s="306" t="s">
        <v>118</v>
      </c>
      <c r="B446" s="306"/>
      <c r="C446" s="134">
        <f t="shared" si="53"/>
        <v>24000</v>
      </c>
      <c r="D446" s="134">
        <f t="shared" si="53"/>
        <v>18000</v>
      </c>
      <c r="E446" s="90">
        <f t="shared" si="52"/>
        <v>75</v>
      </c>
      <c r="H446" s="1"/>
    </row>
    <row r="447" spans="1:5" ht="14.25" customHeight="1">
      <c r="A447" s="91">
        <v>3</v>
      </c>
      <c r="B447" s="92" t="s">
        <v>108</v>
      </c>
      <c r="C447" s="112">
        <f t="shared" si="53"/>
        <v>24000</v>
      </c>
      <c r="D447" s="112">
        <f t="shared" si="53"/>
        <v>18000</v>
      </c>
      <c r="E447" s="99">
        <f t="shared" si="52"/>
        <v>75</v>
      </c>
    </row>
    <row r="448" spans="1:5" ht="13.5" customHeight="1">
      <c r="A448" s="91">
        <v>37</v>
      </c>
      <c r="B448" s="92" t="s">
        <v>220</v>
      </c>
      <c r="C448" s="95">
        <f>SUM(C449:C449)</f>
        <v>24000</v>
      </c>
      <c r="D448" s="95">
        <f>SUM(D449:D449)</f>
        <v>18000</v>
      </c>
      <c r="E448" s="99">
        <f t="shared" si="52"/>
        <v>75</v>
      </c>
    </row>
    <row r="449" spans="1:5" ht="13.5" customHeight="1">
      <c r="A449" s="96">
        <v>372</v>
      </c>
      <c r="B449" s="97" t="s">
        <v>222</v>
      </c>
      <c r="C449" s="98">
        <v>24000</v>
      </c>
      <c r="D449" s="98">
        <v>18000</v>
      </c>
      <c r="E449" s="99">
        <f t="shared" si="52"/>
        <v>75</v>
      </c>
    </row>
    <row r="450" spans="1:5" ht="17.25" customHeight="1">
      <c r="A450" s="317" t="s">
        <v>265</v>
      </c>
      <c r="B450" s="317"/>
      <c r="C450" s="136">
        <f aca="true" t="shared" si="54" ref="C450:D453">C451</f>
        <v>33350</v>
      </c>
      <c r="D450" s="137">
        <f t="shared" si="54"/>
        <v>30977.73</v>
      </c>
      <c r="E450" s="108">
        <f t="shared" si="52"/>
        <v>92.88674662668666</v>
      </c>
    </row>
    <row r="451" spans="1:5" ht="13.5" customHeight="1">
      <c r="A451" s="313" t="s">
        <v>261</v>
      </c>
      <c r="B451" s="313"/>
      <c r="C451" s="87">
        <f t="shared" si="54"/>
        <v>33350</v>
      </c>
      <c r="D451" s="87">
        <f t="shared" si="54"/>
        <v>30977.73</v>
      </c>
      <c r="E451" s="88">
        <f t="shared" si="52"/>
        <v>92.88674662668666</v>
      </c>
    </row>
    <row r="452" spans="1:5" ht="13.5" customHeight="1">
      <c r="A452" s="306" t="s">
        <v>118</v>
      </c>
      <c r="B452" s="306"/>
      <c r="C452" s="134">
        <f t="shared" si="54"/>
        <v>33350</v>
      </c>
      <c r="D452" s="134">
        <f t="shared" si="54"/>
        <v>30977.73</v>
      </c>
      <c r="E452" s="90">
        <f t="shared" si="52"/>
        <v>92.88674662668666</v>
      </c>
    </row>
    <row r="453" spans="1:5" ht="13.5" customHeight="1">
      <c r="A453" s="91">
        <v>3</v>
      </c>
      <c r="B453" s="92" t="s">
        <v>108</v>
      </c>
      <c r="C453" s="112">
        <f t="shared" si="54"/>
        <v>33350</v>
      </c>
      <c r="D453" s="112">
        <f t="shared" si="54"/>
        <v>30977.73</v>
      </c>
      <c r="E453" s="99">
        <f t="shared" si="52"/>
        <v>92.88674662668666</v>
      </c>
    </row>
    <row r="454" spans="1:5" ht="13.5" customHeight="1">
      <c r="A454" s="91">
        <v>38</v>
      </c>
      <c r="B454" s="92" t="s">
        <v>111</v>
      </c>
      <c r="C454" s="95">
        <f>SUM(C455:C455)</f>
        <v>33350</v>
      </c>
      <c r="D454" s="95">
        <f>SUM(D455:D455)</f>
        <v>30977.73</v>
      </c>
      <c r="E454" s="99">
        <f t="shared" si="52"/>
        <v>92.88674662668666</v>
      </c>
    </row>
    <row r="455" spans="1:5" ht="13.5" customHeight="1">
      <c r="A455" s="96">
        <v>381</v>
      </c>
      <c r="B455" s="97" t="s">
        <v>71</v>
      </c>
      <c r="C455" s="98">
        <v>33350</v>
      </c>
      <c r="D455" s="98">
        <v>30977.73</v>
      </c>
      <c r="E455" s="99">
        <f t="shared" si="52"/>
        <v>92.88674662668666</v>
      </c>
    </row>
    <row r="456" spans="1:5" ht="19.5" customHeight="1">
      <c r="A456" s="317" t="s">
        <v>266</v>
      </c>
      <c r="B456" s="317"/>
      <c r="C456" s="136">
        <f aca="true" t="shared" si="55" ref="C456:D459">C457</f>
        <v>8000</v>
      </c>
      <c r="D456" s="137">
        <f t="shared" si="55"/>
        <v>7671.8</v>
      </c>
      <c r="E456" s="197">
        <f t="shared" si="52"/>
        <v>95.89750000000001</v>
      </c>
    </row>
    <row r="457" spans="1:5" ht="13.5" customHeight="1">
      <c r="A457" s="313" t="s">
        <v>261</v>
      </c>
      <c r="B457" s="313"/>
      <c r="C457" s="87">
        <f t="shared" si="55"/>
        <v>8000</v>
      </c>
      <c r="D457" s="87">
        <f t="shared" si="55"/>
        <v>7671.8</v>
      </c>
      <c r="E457" s="198">
        <f t="shared" si="52"/>
        <v>95.89750000000001</v>
      </c>
    </row>
    <row r="458" spans="1:5" ht="13.5" customHeight="1">
      <c r="A458" s="306" t="s">
        <v>118</v>
      </c>
      <c r="B458" s="306"/>
      <c r="C458" s="134">
        <f t="shared" si="55"/>
        <v>8000</v>
      </c>
      <c r="D458" s="134">
        <f t="shared" si="55"/>
        <v>7671.8</v>
      </c>
      <c r="E458" s="147">
        <f t="shared" si="52"/>
        <v>95.89750000000001</v>
      </c>
    </row>
    <row r="459" spans="1:5" ht="13.5" customHeight="1">
      <c r="A459" s="199">
        <v>3</v>
      </c>
      <c r="B459" s="199" t="s">
        <v>90</v>
      </c>
      <c r="C459" s="112">
        <f t="shared" si="55"/>
        <v>8000</v>
      </c>
      <c r="D459" s="112">
        <f t="shared" si="55"/>
        <v>7671.8</v>
      </c>
      <c r="E459" s="94">
        <f t="shared" si="52"/>
        <v>95.89750000000001</v>
      </c>
    </row>
    <row r="460" spans="1:5" ht="13.5" customHeight="1">
      <c r="A460" s="200">
        <v>37</v>
      </c>
      <c r="B460" s="199" t="s">
        <v>220</v>
      </c>
      <c r="C460" s="114">
        <f>SUM(C461:C461)</f>
        <v>8000</v>
      </c>
      <c r="D460" s="114">
        <f>SUM(D461:D461)</f>
        <v>7671.8</v>
      </c>
      <c r="E460" s="94">
        <f t="shared" si="52"/>
        <v>95.89750000000001</v>
      </c>
    </row>
    <row r="461" spans="1:5" ht="13.5" customHeight="1">
      <c r="A461" s="97">
        <v>372</v>
      </c>
      <c r="B461" s="97" t="s">
        <v>222</v>
      </c>
      <c r="C461" s="98">
        <v>8000</v>
      </c>
      <c r="D461" s="98">
        <v>7671.8</v>
      </c>
      <c r="E461" s="99">
        <f t="shared" si="52"/>
        <v>95.89750000000001</v>
      </c>
    </row>
    <row r="462" spans="1:5" ht="19.5" customHeight="1">
      <c r="A462" s="316" t="s">
        <v>267</v>
      </c>
      <c r="B462" s="316"/>
      <c r="C462" s="136">
        <v>0</v>
      </c>
      <c r="D462" s="136">
        <v>0</v>
      </c>
      <c r="E462" s="197">
        <v>0</v>
      </c>
    </row>
    <row r="463" spans="1:5" ht="13.5" customHeight="1">
      <c r="A463" s="313" t="s">
        <v>261</v>
      </c>
      <c r="B463" s="313"/>
      <c r="C463" s="87">
        <v>0</v>
      </c>
      <c r="D463" s="87">
        <v>0</v>
      </c>
      <c r="E463" s="198">
        <v>0</v>
      </c>
    </row>
    <row r="464" spans="1:8" ht="13.5" customHeight="1">
      <c r="A464" s="299" t="s">
        <v>157</v>
      </c>
      <c r="B464" s="299"/>
      <c r="C464" s="89">
        <v>0</v>
      </c>
      <c r="D464" s="89">
        <v>0</v>
      </c>
      <c r="E464" s="147">
        <v>0</v>
      </c>
      <c r="H464" s="5"/>
    </row>
    <row r="465" spans="1:5" s="5" customFormat="1" ht="16.5" customHeight="1">
      <c r="A465" s="199">
        <v>3</v>
      </c>
      <c r="B465" s="199" t="s">
        <v>90</v>
      </c>
      <c r="C465" s="112">
        <v>0</v>
      </c>
      <c r="D465" s="112">
        <v>0</v>
      </c>
      <c r="E465" s="94">
        <v>0</v>
      </c>
    </row>
    <row r="466" spans="1:5" s="5" customFormat="1" ht="13.5" customHeight="1">
      <c r="A466" s="200">
        <v>37</v>
      </c>
      <c r="B466" s="199" t="s">
        <v>93</v>
      </c>
      <c r="C466" s="114">
        <v>0</v>
      </c>
      <c r="D466" s="114">
        <v>0</v>
      </c>
      <c r="E466" s="94">
        <v>0</v>
      </c>
    </row>
    <row r="467" spans="1:5" s="5" customFormat="1" ht="13.5" customHeight="1">
      <c r="A467" s="97">
        <v>372</v>
      </c>
      <c r="B467" s="97" t="s">
        <v>222</v>
      </c>
      <c r="C467" s="98">
        <v>0</v>
      </c>
      <c r="D467" s="98">
        <v>0</v>
      </c>
      <c r="E467" s="99">
        <v>0</v>
      </c>
    </row>
    <row r="468" spans="1:5" s="5" customFormat="1" ht="13.5" customHeight="1">
      <c r="A468" s="319"/>
      <c r="B468" s="319"/>
      <c r="C468" s="177">
        <f>SUM(C496,C469)</f>
        <v>100000</v>
      </c>
      <c r="D468" s="177">
        <f>SUM(D496,D469)</f>
        <v>98750</v>
      </c>
      <c r="E468" s="80">
        <f>D468/C468*100</f>
        <v>98.75</v>
      </c>
    </row>
    <row r="469" spans="1:5" s="5" customFormat="1" ht="22.5" customHeight="1">
      <c r="A469" s="320" t="s">
        <v>268</v>
      </c>
      <c r="B469" s="320"/>
      <c r="C469" s="201">
        <f>SUM(C476,C470,C482,C489)</f>
        <v>60000</v>
      </c>
      <c r="D469" s="201">
        <f>SUM(D476,D470,D482,D489)</f>
        <v>58750</v>
      </c>
      <c r="E469" s="83">
        <f>D469/C469*100</f>
        <v>97.91666666666666</v>
      </c>
    </row>
    <row r="470" spans="1:5" s="5" customFormat="1" ht="12.75" customHeight="1">
      <c r="A470" s="317" t="s">
        <v>269</v>
      </c>
      <c r="B470" s="317"/>
      <c r="C470" s="136">
        <f aca="true" t="shared" si="56" ref="C470:E473">C471</f>
        <v>0</v>
      </c>
      <c r="D470" s="136">
        <f t="shared" si="56"/>
        <v>0</v>
      </c>
      <c r="E470" s="136">
        <f t="shared" si="56"/>
        <v>0</v>
      </c>
    </row>
    <row r="471" spans="1:5" s="5" customFormat="1" ht="12.75" customHeight="1">
      <c r="A471" s="313" t="s">
        <v>156</v>
      </c>
      <c r="B471" s="313"/>
      <c r="C471" s="87">
        <f t="shared" si="56"/>
        <v>0</v>
      </c>
      <c r="D471" s="87">
        <f t="shared" si="56"/>
        <v>0</v>
      </c>
      <c r="E471" s="87">
        <f t="shared" si="56"/>
        <v>0</v>
      </c>
    </row>
    <row r="472" spans="1:5" s="5" customFormat="1" ht="12.75" customHeight="1">
      <c r="A472" s="299" t="s">
        <v>157</v>
      </c>
      <c r="B472" s="299"/>
      <c r="C472" s="138">
        <f t="shared" si="56"/>
        <v>0</v>
      </c>
      <c r="D472" s="138">
        <f t="shared" si="56"/>
        <v>0</v>
      </c>
      <c r="E472" s="138">
        <f t="shared" si="56"/>
        <v>0</v>
      </c>
    </row>
    <row r="473" spans="1:5" s="5" customFormat="1" ht="12.75" customHeight="1">
      <c r="A473" s="111">
        <v>3</v>
      </c>
      <c r="B473" s="92" t="s">
        <v>108</v>
      </c>
      <c r="C473" s="112">
        <f t="shared" si="56"/>
        <v>0</v>
      </c>
      <c r="D473" s="112">
        <f t="shared" si="56"/>
        <v>0</v>
      </c>
      <c r="E473" s="99">
        <v>0</v>
      </c>
    </row>
    <row r="474" spans="1:5" s="5" customFormat="1" ht="12.75" customHeight="1">
      <c r="A474" s="111">
        <v>32</v>
      </c>
      <c r="B474" s="92" t="s">
        <v>109</v>
      </c>
      <c r="C474" s="114">
        <f>SUM(C475:C475)</f>
        <v>0</v>
      </c>
      <c r="D474" s="114">
        <f>SUM(D475:D475)</f>
        <v>0</v>
      </c>
      <c r="E474" s="99">
        <v>0</v>
      </c>
    </row>
    <row r="475" spans="1:5" s="5" customFormat="1" ht="12.75" customHeight="1">
      <c r="A475" s="113">
        <v>323</v>
      </c>
      <c r="B475" s="97" t="s">
        <v>158</v>
      </c>
      <c r="C475" s="98">
        <v>0</v>
      </c>
      <c r="D475" s="98">
        <v>0</v>
      </c>
      <c r="E475" s="99">
        <v>0</v>
      </c>
    </row>
    <row r="476" spans="1:5" s="5" customFormat="1" ht="12.75" customHeight="1">
      <c r="A476" s="317" t="s">
        <v>270</v>
      </c>
      <c r="B476" s="317"/>
      <c r="C476" s="136">
        <f aca="true" t="shared" si="57" ref="C476:E479">C477</f>
        <v>0</v>
      </c>
      <c r="D476" s="136">
        <f t="shared" si="57"/>
        <v>0</v>
      </c>
      <c r="E476" s="136">
        <f t="shared" si="57"/>
        <v>0</v>
      </c>
    </row>
    <row r="477" spans="1:5" s="5" customFormat="1" ht="12.75" customHeight="1">
      <c r="A477" s="313" t="s">
        <v>156</v>
      </c>
      <c r="B477" s="313"/>
      <c r="C477" s="87">
        <f t="shared" si="57"/>
        <v>0</v>
      </c>
      <c r="D477" s="87">
        <f t="shared" si="57"/>
        <v>0</v>
      </c>
      <c r="E477" s="87">
        <f t="shared" si="57"/>
        <v>0</v>
      </c>
    </row>
    <row r="478" spans="1:5" s="5" customFormat="1" ht="12.75" customHeight="1">
      <c r="A478" s="299" t="s">
        <v>157</v>
      </c>
      <c r="B478" s="299"/>
      <c r="C478" s="89">
        <f t="shared" si="57"/>
        <v>0</v>
      </c>
      <c r="D478" s="89">
        <f t="shared" si="57"/>
        <v>0</v>
      </c>
      <c r="E478" s="89">
        <f t="shared" si="57"/>
        <v>0</v>
      </c>
    </row>
    <row r="479" spans="1:5" s="5" customFormat="1" ht="12.75" customHeight="1">
      <c r="A479" s="111">
        <v>3</v>
      </c>
      <c r="B479" s="92" t="s">
        <v>108</v>
      </c>
      <c r="C479" s="112">
        <f t="shared" si="57"/>
        <v>0</v>
      </c>
      <c r="D479" s="112">
        <f t="shared" si="57"/>
        <v>0</v>
      </c>
      <c r="E479" s="99">
        <v>0</v>
      </c>
    </row>
    <row r="480" spans="1:5" s="5" customFormat="1" ht="12.75" customHeight="1">
      <c r="A480" s="111">
        <v>32</v>
      </c>
      <c r="B480" s="92" t="s">
        <v>109</v>
      </c>
      <c r="C480" s="95">
        <f>SUM(C481:C481)</f>
        <v>0</v>
      </c>
      <c r="D480" s="95">
        <f>SUM(D481:D481)</f>
        <v>0</v>
      </c>
      <c r="E480" s="99">
        <v>0</v>
      </c>
    </row>
    <row r="481" spans="1:5" s="5" customFormat="1" ht="12.75" customHeight="1">
      <c r="A481" s="113">
        <v>323</v>
      </c>
      <c r="B481" s="97" t="s">
        <v>158</v>
      </c>
      <c r="C481" s="98">
        <v>0</v>
      </c>
      <c r="D481" s="98">
        <v>0</v>
      </c>
      <c r="E481" s="99">
        <v>0</v>
      </c>
    </row>
    <row r="482" spans="1:5" ht="19.5" customHeight="1">
      <c r="A482" s="317" t="s">
        <v>271</v>
      </c>
      <c r="B482" s="317"/>
      <c r="C482" s="106">
        <f aca="true" t="shared" si="58" ref="C482:D485">C483</f>
        <v>20000</v>
      </c>
      <c r="D482" s="107">
        <f t="shared" si="58"/>
        <v>18750</v>
      </c>
      <c r="E482" s="86">
        <f aca="true" t="shared" si="59" ref="E482:E488">D482/C482*100</f>
        <v>93.75</v>
      </c>
    </row>
    <row r="483" spans="1:5" ht="13.5" customHeight="1">
      <c r="A483" s="313" t="s">
        <v>156</v>
      </c>
      <c r="B483" s="313"/>
      <c r="C483" s="87">
        <f t="shared" si="58"/>
        <v>20000</v>
      </c>
      <c r="D483" s="87">
        <f t="shared" si="58"/>
        <v>18750</v>
      </c>
      <c r="E483" s="88">
        <f t="shared" si="59"/>
        <v>93.75</v>
      </c>
    </row>
    <row r="484" spans="1:5" ht="13.5" customHeight="1">
      <c r="A484" s="306" t="s">
        <v>118</v>
      </c>
      <c r="B484" s="306"/>
      <c r="C484" s="89">
        <f t="shared" si="58"/>
        <v>20000</v>
      </c>
      <c r="D484" s="89">
        <f t="shared" si="58"/>
        <v>18750</v>
      </c>
      <c r="E484" s="90">
        <f t="shared" si="59"/>
        <v>93.75</v>
      </c>
    </row>
    <row r="485" spans="1:5" ht="13.5" customHeight="1">
      <c r="A485" s="111">
        <v>4</v>
      </c>
      <c r="B485" s="92" t="s">
        <v>254</v>
      </c>
      <c r="C485" s="112">
        <f t="shared" si="58"/>
        <v>20000</v>
      </c>
      <c r="D485" s="112">
        <f t="shared" si="58"/>
        <v>18750</v>
      </c>
      <c r="E485" s="94">
        <f t="shared" si="59"/>
        <v>93.75</v>
      </c>
    </row>
    <row r="486" spans="1:5" ht="13.5" customHeight="1">
      <c r="A486" s="111">
        <v>42</v>
      </c>
      <c r="B486" s="92" t="s">
        <v>255</v>
      </c>
      <c r="C486" s="95">
        <f>SUM(C487:C488)</f>
        <v>20000</v>
      </c>
      <c r="D486" s="95">
        <f>SUM(D487:D488)</f>
        <v>18750</v>
      </c>
      <c r="E486" s="94">
        <f t="shared" si="59"/>
        <v>93.75</v>
      </c>
    </row>
    <row r="487" spans="1:5" ht="13.5" customHeight="1">
      <c r="A487" s="113">
        <v>421</v>
      </c>
      <c r="B487" s="97" t="s">
        <v>272</v>
      </c>
      <c r="C487" s="98">
        <v>0</v>
      </c>
      <c r="D487" s="98">
        <v>0</v>
      </c>
      <c r="E487" s="99">
        <v>0</v>
      </c>
    </row>
    <row r="488" spans="1:5" ht="13.5" customHeight="1">
      <c r="A488" s="117">
        <v>426</v>
      </c>
      <c r="B488" s="101" t="s">
        <v>143</v>
      </c>
      <c r="C488" s="98">
        <v>20000</v>
      </c>
      <c r="D488" s="98">
        <v>18750</v>
      </c>
      <c r="E488" s="99">
        <f t="shared" si="59"/>
        <v>93.75</v>
      </c>
    </row>
    <row r="489" spans="1:5" ht="27" customHeight="1">
      <c r="A489" s="318" t="s">
        <v>273</v>
      </c>
      <c r="B489" s="318"/>
      <c r="C489" s="106">
        <f aca="true" t="shared" si="60" ref="C489:D492">C490</f>
        <v>40000</v>
      </c>
      <c r="D489" s="107">
        <f t="shared" si="60"/>
        <v>40000</v>
      </c>
      <c r="E489" s="86">
        <v>0</v>
      </c>
    </row>
    <row r="490" spans="1:8" ht="13.5" customHeight="1">
      <c r="A490" s="313" t="s">
        <v>156</v>
      </c>
      <c r="B490" s="313"/>
      <c r="C490" s="87">
        <f t="shared" si="60"/>
        <v>40000</v>
      </c>
      <c r="D490" s="87">
        <f t="shared" si="60"/>
        <v>40000</v>
      </c>
      <c r="E490" s="88">
        <v>0</v>
      </c>
      <c r="H490" s="5"/>
    </row>
    <row r="491" spans="1:8" s="5" customFormat="1" ht="13.5" customHeight="1">
      <c r="A491" s="306" t="s">
        <v>118</v>
      </c>
      <c r="B491" s="306"/>
      <c r="C491" s="89">
        <f t="shared" si="60"/>
        <v>40000</v>
      </c>
      <c r="D491" s="89">
        <f t="shared" si="60"/>
        <v>40000</v>
      </c>
      <c r="E491" s="90">
        <v>0</v>
      </c>
      <c r="H491" s="1"/>
    </row>
    <row r="492" spans="1:5" ht="13.5" customHeight="1">
      <c r="A492" s="91">
        <v>3</v>
      </c>
      <c r="B492" s="202" t="s">
        <v>274</v>
      </c>
      <c r="C492" s="180">
        <f t="shared" si="60"/>
        <v>40000</v>
      </c>
      <c r="D492" s="180">
        <f t="shared" si="60"/>
        <v>40000</v>
      </c>
      <c r="E492" s="203">
        <v>0</v>
      </c>
    </row>
    <row r="493" spans="1:5" ht="13.5" customHeight="1">
      <c r="A493" s="91">
        <v>36</v>
      </c>
      <c r="B493" s="92" t="s">
        <v>125</v>
      </c>
      <c r="C493" s="114">
        <f>SUM(C494:C494)</f>
        <v>40000</v>
      </c>
      <c r="D493" s="114">
        <f>SUM(D494:D494)</f>
        <v>40000</v>
      </c>
      <c r="E493" s="99">
        <v>0</v>
      </c>
    </row>
    <row r="494" spans="1:5" ht="13.5" customHeight="1">
      <c r="A494" s="96">
        <v>366</v>
      </c>
      <c r="B494" s="97" t="s">
        <v>67</v>
      </c>
      <c r="C494" s="98">
        <v>40000</v>
      </c>
      <c r="D494" s="98">
        <v>40000</v>
      </c>
      <c r="E494" s="99">
        <v>0</v>
      </c>
    </row>
    <row r="495" spans="1:5" ht="13.5" customHeight="1">
      <c r="A495" s="314" t="s">
        <v>275</v>
      </c>
      <c r="B495" s="314"/>
      <c r="C495" s="204">
        <f>C496</f>
        <v>40000</v>
      </c>
      <c r="D495" s="204">
        <f>D496</f>
        <v>40000</v>
      </c>
      <c r="E495" s="80">
        <f aca="true" t="shared" si="61" ref="E495:E502">D495/C495*100</f>
        <v>100</v>
      </c>
    </row>
    <row r="496" spans="1:5" ht="20.25" customHeight="1">
      <c r="A496" s="315" t="s">
        <v>276</v>
      </c>
      <c r="B496" s="315"/>
      <c r="C496" s="82">
        <f aca="true" t="shared" si="62" ref="C496:D500">C497</f>
        <v>40000</v>
      </c>
      <c r="D496" s="82">
        <f t="shared" si="62"/>
        <v>40000</v>
      </c>
      <c r="E496" s="83">
        <f t="shared" si="61"/>
        <v>100</v>
      </c>
    </row>
    <row r="497" spans="1:8" ht="22.5" customHeight="1">
      <c r="A497" s="316" t="s">
        <v>277</v>
      </c>
      <c r="B497" s="316"/>
      <c r="C497" s="106">
        <f t="shared" si="62"/>
        <v>40000</v>
      </c>
      <c r="D497" s="107">
        <f t="shared" si="62"/>
        <v>40000</v>
      </c>
      <c r="E497" s="86">
        <f t="shared" si="61"/>
        <v>100</v>
      </c>
      <c r="H497" s="178"/>
    </row>
    <row r="498" spans="1:8" s="178" customFormat="1" ht="13.5" customHeight="1">
      <c r="A498" s="313" t="s">
        <v>278</v>
      </c>
      <c r="B498" s="313"/>
      <c r="C498" s="87">
        <f t="shared" si="62"/>
        <v>40000</v>
      </c>
      <c r="D498" s="87">
        <f t="shared" si="62"/>
        <v>40000</v>
      </c>
      <c r="E498" s="88">
        <f t="shared" si="61"/>
        <v>100</v>
      </c>
      <c r="H498" s="5"/>
    </row>
    <row r="499" spans="1:8" s="5" customFormat="1" ht="14.25" customHeight="1">
      <c r="A499" s="306" t="s">
        <v>118</v>
      </c>
      <c r="B499" s="306"/>
      <c r="C499" s="138">
        <f t="shared" si="62"/>
        <v>40000</v>
      </c>
      <c r="D499" s="138">
        <f t="shared" si="62"/>
        <v>40000</v>
      </c>
      <c r="E499" s="90">
        <f t="shared" si="61"/>
        <v>100</v>
      </c>
      <c r="H499" s="1"/>
    </row>
    <row r="500" spans="1:5" ht="13.5" customHeight="1">
      <c r="A500" s="91">
        <v>4</v>
      </c>
      <c r="B500" s="92" t="s">
        <v>254</v>
      </c>
      <c r="C500" s="112">
        <f t="shared" si="62"/>
        <v>40000</v>
      </c>
      <c r="D500" s="112">
        <f t="shared" si="62"/>
        <v>40000</v>
      </c>
      <c r="E500" s="99">
        <f t="shared" si="61"/>
        <v>100</v>
      </c>
    </row>
    <row r="501" spans="1:5" ht="13.5" customHeight="1">
      <c r="A501" s="205">
        <v>42</v>
      </c>
      <c r="B501" s="206" t="s">
        <v>255</v>
      </c>
      <c r="C501" s="95">
        <f>SUM(C502:C502)</f>
        <v>40000</v>
      </c>
      <c r="D501" s="95">
        <f>SUM(D502:D502)</f>
        <v>40000</v>
      </c>
      <c r="E501" s="99">
        <f t="shared" si="61"/>
        <v>100</v>
      </c>
    </row>
    <row r="502" spans="1:5" ht="13.5" customHeight="1">
      <c r="A502" s="96">
        <v>426</v>
      </c>
      <c r="B502" s="97" t="s">
        <v>83</v>
      </c>
      <c r="C502" s="98">
        <v>40000</v>
      </c>
      <c r="D502" s="98">
        <v>40000</v>
      </c>
      <c r="E502" s="99">
        <f t="shared" si="61"/>
        <v>100</v>
      </c>
    </row>
    <row r="503" spans="1:5" ht="13.5" customHeight="1">
      <c r="A503" s="207"/>
      <c r="B503" s="208"/>
      <c r="C503" s="209"/>
      <c r="D503" s="209"/>
      <c r="E503" s="210"/>
    </row>
    <row r="504" spans="1:8" ht="13.5" customHeight="1">
      <c r="A504" s="309" t="s">
        <v>279</v>
      </c>
      <c r="B504" s="309"/>
      <c r="C504" s="309"/>
      <c r="D504" s="309"/>
      <c r="E504" s="309"/>
      <c r="H504" s="35"/>
    </row>
    <row r="505" spans="1:8" ht="13.5" customHeight="1">
      <c r="A505" s="310" t="s">
        <v>297</v>
      </c>
      <c r="B505" s="310"/>
      <c r="C505" s="310"/>
      <c r="D505" s="310"/>
      <c r="E505" s="310"/>
      <c r="H505" s="35"/>
    </row>
    <row r="506" spans="1:8" ht="13.5" customHeight="1">
      <c r="A506" s="246"/>
      <c r="B506" s="246"/>
      <c r="C506" s="247"/>
      <c r="D506" s="247"/>
      <c r="E506" s="246"/>
      <c r="H506" s="35"/>
    </row>
    <row r="507" spans="1:8" ht="13.5" customHeight="1">
      <c r="A507" s="311" t="s">
        <v>280</v>
      </c>
      <c r="B507" s="311"/>
      <c r="C507" s="311"/>
      <c r="D507" s="248"/>
      <c r="E507" s="120"/>
      <c r="H507" s="35"/>
    </row>
    <row r="508" spans="1:8" ht="13.5" customHeight="1">
      <c r="A508" s="311" t="s">
        <v>281</v>
      </c>
      <c r="B508" s="311"/>
      <c r="C508" s="311"/>
      <c r="D508" s="248"/>
      <c r="E508" s="120"/>
      <c r="H508" s="35"/>
    </row>
    <row r="509" spans="1:8" ht="13.5" customHeight="1">
      <c r="A509" s="312" t="s">
        <v>88</v>
      </c>
      <c r="B509" s="312"/>
      <c r="C509" s="312"/>
      <c r="D509" s="248"/>
      <c r="E509" s="120"/>
      <c r="H509" s="35"/>
    </row>
    <row r="510" spans="1:8" ht="13.5" customHeight="1">
      <c r="A510" s="312" t="s">
        <v>282</v>
      </c>
      <c r="B510" s="312"/>
      <c r="C510" s="312"/>
      <c r="D510" s="248"/>
      <c r="E510" s="120"/>
      <c r="H510" s="35"/>
    </row>
    <row r="511" spans="1:8" ht="13.5" customHeight="1">
      <c r="A511" s="301" t="s">
        <v>298</v>
      </c>
      <c r="B511" s="301"/>
      <c r="C511" s="249" t="s">
        <v>286</v>
      </c>
      <c r="D511" s="248"/>
      <c r="E511" s="120"/>
      <c r="H511" s="35"/>
    </row>
    <row r="512" spans="1:8" ht="13.5" customHeight="1">
      <c r="A512" s="301" t="s">
        <v>299</v>
      </c>
      <c r="B512" s="301"/>
      <c r="C512" s="249" t="s">
        <v>283</v>
      </c>
      <c r="D512" s="248"/>
      <c r="E512" s="120"/>
      <c r="H512" s="35"/>
    </row>
    <row r="513" spans="1:8" ht="18" customHeight="1">
      <c r="A513" s="301" t="s">
        <v>296</v>
      </c>
      <c r="B513" s="301"/>
      <c r="C513" s="352" t="s">
        <v>285</v>
      </c>
      <c r="D513" s="352"/>
      <c r="E513" s="250"/>
      <c r="F513" s="214"/>
      <c r="H513" s="35"/>
    </row>
    <row r="514" spans="1:8" ht="13.5" customHeight="1">
      <c r="A514" s="307"/>
      <c r="B514" s="307"/>
      <c r="C514" s="307"/>
      <c r="D514" s="307"/>
      <c r="E514" s="214"/>
      <c r="F514" s="214"/>
      <c r="H514" s="35"/>
    </row>
    <row r="515" spans="1:8" ht="12" customHeight="1">
      <c r="A515" s="214"/>
      <c r="B515" s="214"/>
      <c r="C515" s="213"/>
      <c r="D515" s="213"/>
      <c r="E515" s="214"/>
      <c r="F515" s="214"/>
      <c r="H515" s="35"/>
    </row>
    <row r="516" spans="1:8" ht="13.5" customHeight="1">
      <c r="A516" s="214" t="s">
        <v>284</v>
      </c>
      <c r="B516" s="214"/>
      <c r="C516" s="213"/>
      <c r="D516" s="213"/>
      <c r="E516" s="214"/>
      <c r="F516" s="214"/>
      <c r="H516" s="35"/>
    </row>
    <row r="517" spans="1:8" ht="13.5" customHeight="1">
      <c r="A517" s="214"/>
      <c r="B517" s="214"/>
      <c r="C517" s="213"/>
      <c r="D517" s="213"/>
      <c r="E517" s="214"/>
      <c r="F517" s="214"/>
      <c r="H517" s="35"/>
    </row>
    <row r="518" spans="1:8" ht="13.5" customHeight="1">
      <c r="A518" s="214"/>
      <c r="B518" s="214"/>
      <c r="C518" s="213"/>
      <c r="D518" s="213"/>
      <c r="E518" s="214"/>
      <c r="F518" s="214"/>
      <c r="H518" s="35"/>
    </row>
    <row r="519" spans="1:8" ht="13.5" customHeight="1">
      <c r="A519" s="214"/>
      <c r="B519" s="214"/>
      <c r="C519" s="213"/>
      <c r="D519" s="213"/>
      <c r="E519" s="214"/>
      <c r="F519" s="214"/>
      <c r="H519" s="35"/>
    </row>
    <row r="520" spans="1:8" ht="13.5" customHeight="1">
      <c r="A520" s="214"/>
      <c r="B520" s="214"/>
      <c r="C520" s="213"/>
      <c r="D520" s="213"/>
      <c r="E520" s="214"/>
      <c r="F520" s="214"/>
      <c r="H520" s="35"/>
    </row>
    <row r="521" spans="1:8" ht="13.5" customHeight="1">
      <c r="A521" s="214"/>
      <c r="B521" s="214"/>
      <c r="C521" s="213"/>
      <c r="D521" s="213"/>
      <c r="E521" s="214"/>
      <c r="F521" s="214"/>
      <c r="H521" s="35"/>
    </row>
    <row r="522" spans="1:8" ht="13.5" customHeight="1">
      <c r="A522" s="214"/>
      <c r="B522" s="214"/>
      <c r="C522" s="213"/>
      <c r="D522" s="213"/>
      <c r="E522" s="214"/>
      <c r="F522" s="214"/>
      <c r="H522" s="35"/>
    </row>
    <row r="523" spans="1:8" ht="13.5" customHeight="1">
      <c r="A523" s="214"/>
      <c r="B523" s="214"/>
      <c r="C523" s="213"/>
      <c r="D523" s="213"/>
      <c r="E523" s="214"/>
      <c r="F523" s="214"/>
      <c r="H523" s="35"/>
    </row>
    <row r="524" spans="1:8" ht="13.5" customHeight="1">
      <c r="A524" s="214"/>
      <c r="B524" s="214"/>
      <c r="C524" s="213"/>
      <c r="D524" s="213"/>
      <c r="E524" s="214"/>
      <c r="F524" s="214"/>
      <c r="H524" s="35"/>
    </row>
    <row r="525" spans="1:8" ht="13.5" customHeight="1">
      <c r="A525" s="214"/>
      <c r="B525" s="214"/>
      <c r="C525" s="213"/>
      <c r="D525" s="213"/>
      <c r="E525" s="214"/>
      <c r="F525" s="214"/>
      <c r="H525" s="35"/>
    </row>
    <row r="526" spans="1:8" ht="13.5" customHeight="1">
      <c r="A526" s="214"/>
      <c r="B526" s="214"/>
      <c r="C526" s="213"/>
      <c r="D526" s="213"/>
      <c r="E526" s="214"/>
      <c r="F526" s="214"/>
      <c r="H526" s="35"/>
    </row>
    <row r="527" spans="1:8" ht="13.5" customHeight="1">
      <c r="A527" s="214"/>
      <c r="B527" s="214"/>
      <c r="C527" s="213"/>
      <c r="D527" s="213"/>
      <c r="E527" s="214"/>
      <c r="F527" s="214"/>
      <c r="H527" s="35"/>
    </row>
    <row r="528" spans="1:8" ht="13.5" customHeight="1">
      <c r="A528" s="214"/>
      <c r="B528" s="214"/>
      <c r="C528" s="213"/>
      <c r="D528" s="213"/>
      <c r="E528" s="214"/>
      <c r="F528" s="214"/>
      <c r="H528" s="35"/>
    </row>
    <row r="529" spans="1:8" ht="13.5" customHeight="1">
      <c r="A529" s="214"/>
      <c r="B529" s="214"/>
      <c r="C529" s="213"/>
      <c r="D529" s="213"/>
      <c r="E529" s="214"/>
      <c r="F529" s="214"/>
      <c r="H529" s="35"/>
    </row>
    <row r="530" spans="1:8" ht="13.5" customHeight="1">
      <c r="A530" s="214"/>
      <c r="B530" s="214"/>
      <c r="C530" s="213"/>
      <c r="D530" s="213"/>
      <c r="E530" s="214"/>
      <c r="F530" s="214"/>
      <c r="H530" s="35"/>
    </row>
    <row r="531" spans="1:8" ht="13.5" customHeight="1">
      <c r="A531" s="214"/>
      <c r="B531" s="214"/>
      <c r="C531" s="213"/>
      <c r="D531" s="213"/>
      <c r="E531" s="214"/>
      <c r="F531" s="214"/>
      <c r="H531" s="35"/>
    </row>
    <row r="532" spans="1:8" ht="13.5" customHeight="1">
      <c r="A532" s="214"/>
      <c r="B532" s="214"/>
      <c r="C532" s="213"/>
      <c r="D532" s="213"/>
      <c r="E532" s="214"/>
      <c r="F532" s="214"/>
      <c r="H532" s="35"/>
    </row>
    <row r="533" spans="1:8" ht="13.5" customHeight="1">
      <c r="A533" s="215"/>
      <c r="B533" s="215"/>
      <c r="C533" s="216"/>
      <c r="D533" s="216"/>
      <c r="E533" s="215"/>
      <c r="F533" s="214"/>
      <c r="H533" s="35"/>
    </row>
    <row r="534" spans="1:8" ht="13.5" customHeight="1">
      <c r="A534" s="217"/>
      <c r="B534" s="217"/>
      <c r="C534" s="218"/>
      <c r="D534" s="218"/>
      <c r="E534" s="214"/>
      <c r="F534" s="214"/>
      <c r="H534" s="35"/>
    </row>
    <row r="535" spans="1:8" s="35" customFormat="1" ht="15" customHeight="1">
      <c r="A535" s="308"/>
      <c r="B535" s="308"/>
      <c r="C535" s="308"/>
      <c r="D535" s="308"/>
      <c r="E535" s="5"/>
      <c r="H535" s="1"/>
    </row>
    <row r="536" spans="1:4" ht="13.5" customHeight="1">
      <c r="A536" s="302"/>
      <c r="B536" s="302"/>
      <c r="C536" s="253"/>
      <c r="D536" s="253"/>
    </row>
    <row r="537" spans="1:6" ht="13.5" customHeight="1">
      <c r="A537" s="305"/>
      <c r="B537" s="305"/>
      <c r="C537" s="251"/>
      <c r="D537" s="251"/>
      <c r="F537" s="219"/>
    </row>
    <row r="538" spans="1:6" ht="13.5" customHeight="1">
      <c r="A538" s="305"/>
      <c r="B538" s="305"/>
      <c r="C538" s="251"/>
      <c r="D538" s="251"/>
      <c r="F538" s="219"/>
    </row>
    <row r="539" spans="1:6" ht="13.5" customHeight="1">
      <c r="A539" s="252"/>
      <c r="B539" s="252"/>
      <c r="C539" s="253"/>
      <c r="D539" s="253"/>
      <c r="F539" s="219"/>
    </row>
    <row r="540" spans="1:8" ht="14.25" customHeight="1">
      <c r="A540" s="252"/>
      <c r="B540" s="254"/>
      <c r="C540" s="255"/>
      <c r="D540" s="255"/>
      <c r="F540" s="219"/>
      <c r="H540" s="5"/>
    </row>
    <row r="541" spans="1:6" s="5" customFormat="1" ht="13.5" customHeight="1">
      <c r="A541" s="252"/>
      <c r="B541" s="254"/>
      <c r="C541" s="255"/>
      <c r="D541" s="255"/>
      <c r="F541" s="220"/>
    </row>
    <row r="542" spans="1:6" s="5" customFormat="1" ht="13.5" customHeight="1">
      <c r="A542" s="252"/>
      <c r="B542" s="254"/>
      <c r="C542" s="255"/>
      <c r="D542" s="255"/>
      <c r="F542" s="221"/>
    </row>
    <row r="543" spans="1:6" s="5" customFormat="1" ht="13.5" customHeight="1">
      <c r="A543" s="252"/>
      <c r="B543" s="254"/>
      <c r="C543" s="255"/>
      <c r="D543" s="255"/>
      <c r="F543" s="221"/>
    </row>
    <row r="544" spans="1:6" s="5" customFormat="1" ht="12.75" customHeight="1">
      <c r="A544" s="302"/>
      <c r="B544" s="302"/>
      <c r="C544" s="253"/>
      <c r="D544" s="253"/>
      <c r="F544" s="221"/>
    </row>
    <row r="545" spans="1:6" s="5" customFormat="1" ht="11.25" customHeight="1">
      <c r="A545" s="252"/>
      <c r="B545" s="254"/>
      <c r="C545" s="255"/>
      <c r="D545" s="255"/>
      <c r="F545" s="221"/>
    </row>
    <row r="546" spans="1:6" s="5" customFormat="1" ht="11.25" customHeight="1">
      <c r="A546" s="252"/>
      <c r="B546" s="254"/>
      <c r="C546" s="256"/>
      <c r="D546" s="256"/>
      <c r="F546" s="221"/>
    </row>
    <row r="547" spans="1:6" s="5" customFormat="1" ht="11.25" customHeight="1">
      <c r="A547" s="252"/>
      <c r="B547" s="254"/>
      <c r="C547" s="256"/>
      <c r="D547" s="256"/>
      <c r="F547" s="221"/>
    </row>
    <row r="548" spans="1:6" s="5" customFormat="1" ht="11.25" customHeight="1">
      <c r="A548" s="252"/>
      <c r="B548" s="254"/>
      <c r="C548" s="255"/>
      <c r="D548" s="255"/>
      <c r="F548" s="221"/>
    </row>
    <row r="549" spans="1:6" s="5" customFormat="1" ht="11.25" customHeight="1">
      <c r="A549" s="252"/>
      <c r="B549" s="254"/>
      <c r="C549" s="255"/>
      <c r="D549" s="255"/>
      <c r="F549" s="221"/>
    </row>
    <row r="550" spans="1:6" s="5" customFormat="1" ht="11.25" customHeight="1">
      <c r="A550" s="252"/>
      <c r="B550" s="254"/>
      <c r="C550" s="255"/>
      <c r="D550" s="255"/>
      <c r="F550" s="221"/>
    </row>
    <row r="551" spans="1:6" s="5" customFormat="1" ht="11.25" customHeight="1">
      <c r="A551" s="252"/>
      <c r="B551" s="254"/>
      <c r="C551" s="255"/>
      <c r="D551" s="255"/>
      <c r="F551" s="221"/>
    </row>
    <row r="552" spans="1:6" s="5" customFormat="1" ht="11.25" customHeight="1">
      <c r="A552" s="252"/>
      <c r="B552" s="254"/>
      <c r="C552" s="255"/>
      <c r="D552" s="255"/>
      <c r="F552" s="221"/>
    </row>
    <row r="553" spans="1:6" s="5" customFormat="1" ht="11.25" customHeight="1">
      <c r="A553" s="252"/>
      <c r="B553" s="254"/>
      <c r="C553" s="255"/>
      <c r="D553" s="255"/>
      <c r="F553" s="221"/>
    </row>
    <row r="554" spans="1:6" s="5" customFormat="1" ht="11.25" customHeight="1">
      <c r="A554" s="302"/>
      <c r="B554" s="302"/>
      <c r="C554" s="253"/>
      <c r="D554" s="253"/>
      <c r="F554" s="221"/>
    </row>
    <row r="555" spans="1:6" s="5" customFormat="1" ht="11.25" customHeight="1">
      <c r="A555" s="252"/>
      <c r="B555" s="254"/>
      <c r="C555" s="255"/>
      <c r="D555" s="255"/>
      <c r="F555" s="221"/>
    </row>
    <row r="556" spans="1:9" s="5" customFormat="1" ht="11.25" customHeight="1">
      <c r="A556" s="252"/>
      <c r="B556" s="254"/>
      <c r="C556" s="255"/>
      <c r="D556" s="255"/>
      <c r="E556" s="259"/>
      <c r="F556" s="221"/>
      <c r="G556" s="150"/>
      <c r="H556" s="150"/>
      <c r="I556" s="150"/>
    </row>
    <row r="557" spans="1:9" s="5" customFormat="1" ht="11.25" customHeight="1">
      <c r="A557" s="252"/>
      <c r="B557" s="254"/>
      <c r="C557" s="255"/>
      <c r="D557" s="255"/>
      <c r="E557" s="260"/>
      <c r="F557" s="221"/>
      <c r="G557" s="266"/>
      <c r="H557" s="266"/>
      <c r="I557" s="266"/>
    </row>
    <row r="558" spans="1:6" s="5" customFormat="1" ht="12.75" customHeight="1">
      <c r="A558" s="252"/>
      <c r="B558" s="254"/>
      <c r="C558" s="256"/>
      <c r="D558" s="256"/>
      <c r="E558" s="259"/>
      <c r="F558" s="221"/>
    </row>
    <row r="559" spans="1:6" s="5" customFormat="1" ht="12.75" customHeight="1">
      <c r="A559" s="252"/>
      <c r="B559" s="254"/>
      <c r="C559" s="256"/>
      <c r="D559" s="256"/>
      <c r="E559" s="259"/>
      <c r="F559" s="221"/>
    </row>
    <row r="560" spans="1:6" s="5" customFormat="1" ht="11.25" customHeight="1">
      <c r="A560" s="302"/>
      <c r="B560" s="302"/>
      <c r="C560" s="257"/>
      <c r="D560" s="257"/>
      <c r="E560" s="259"/>
      <c r="F560" s="221"/>
    </row>
    <row r="561" spans="1:6" s="5" customFormat="1" ht="11.25" customHeight="1">
      <c r="A561" s="302"/>
      <c r="B561" s="302"/>
      <c r="C561" s="257"/>
      <c r="D561" s="257"/>
      <c r="E561" s="259"/>
      <c r="F561" s="221"/>
    </row>
    <row r="562" spans="1:6" s="5" customFormat="1" ht="11.25" customHeight="1">
      <c r="A562" s="302"/>
      <c r="B562" s="302"/>
      <c r="C562" s="257"/>
      <c r="D562" s="257"/>
      <c r="E562" s="259"/>
      <c r="F562" s="221"/>
    </row>
    <row r="563" spans="1:6" s="5" customFormat="1" ht="11.25" customHeight="1">
      <c r="A563" s="302"/>
      <c r="B563" s="302"/>
      <c r="C563" s="257"/>
      <c r="D563" s="257"/>
      <c r="E563" s="259"/>
      <c r="F563" s="221"/>
    </row>
    <row r="564" spans="1:6" s="5" customFormat="1" ht="11.25" customHeight="1">
      <c r="A564" s="252"/>
      <c r="B564" s="254"/>
      <c r="C564" s="258"/>
      <c r="D564" s="258"/>
      <c r="E564" s="259"/>
      <c r="F564" s="220"/>
    </row>
    <row r="565" spans="1:5" s="5" customFormat="1" ht="11.25" customHeight="1">
      <c r="A565" s="303"/>
      <c r="B565" s="303"/>
      <c r="C565" s="261"/>
      <c r="D565" s="261"/>
      <c r="E565" s="259"/>
    </row>
    <row r="566" spans="3:4" s="5" customFormat="1" ht="11.25" customHeight="1">
      <c r="C566" s="40"/>
      <c r="D566" s="40"/>
    </row>
    <row r="567" spans="1:5" s="5" customFormat="1" ht="11.25" customHeight="1">
      <c r="A567" s="304"/>
      <c r="B567" s="304"/>
      <c r="C567" s="304"/>
      <c r="D567" s="304"/>
      <c r="E567" s="304"/>
    </row>
    <row r="568" spans="1:5" s="5" customFormat="1" ht="11.25" customHeight="1">
      <c r="A568" s="211"/>
      <c r="B568" s="211"/>
      <c r="C568" s="212"/>
      <c r="D568" s="212"/>
      <c r="E568" s="211"/>
    </row>
  </sheetData>
  <sheetProtection selectLockedCells="1" selectUnlockedCells="1"/>
  <mergeCells count="308">
    <mergeCell ref="T202:W202"/>
    <mergeCell ref="T203:W203"/>
    <mergeCell ref="P391:S391"/>
    <mergeCell ref="C513:D513"/>
    <mergeCell ref="O102:R102"/>
    <mergeCell ref="P126:S126"/>
    <mergeCell ref="P133:S133"/>
    <mergeCell ref="P142:S142"/>
    <mergeCell ref="Q181:T181"/>
    <mergeCell ref="T200:V200"/>
    <mergeCell ref="N49:Q49"/>
    <mergeCell ref="N51:Q51"/>
    <mergeCell ref="N48:Q48"/>
    <mergeCell ref="O89:R89"/>
    <mergeCell ref="O93:R93"/>
    <mergeCell ref="A1:B1"/>
    <mergeCell ref="A2:D2"/>
    <mergeCell ref="A3:D3"/>
    <mergeCell ref="A4:E4"/>
    <mergeCell ref="A5:E5"/>
    <mergeCell ref="A8:B8"/>
    <mergeCell ref="A9:B9"/>
    <mergeCell ref="A10:B10"/>
    <mergeCell ref="A11:B11"/>
    <mergeCell ref="A12:B12"/>
    <mergeCell ref="A13:B13"/>
    <mergeCell ref="A14:B14"/>
    <mergeCell ref="A18:B18"/>
    <mergeCell ref="A19:B19"/>
    <mergeCell ref="A20:B20"/>
    <mergeCell ref="A24:B24"/>
    <mergeCell ref="A25:B25"/>
    <mergeCell ref="A26:B26"/>
    <mergeCell ref="A27:B27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9:B59"/>
    <mergeCell ref="A60:B60"/>
    <mergeCell ref="A61:B61"/>
    <mergeCell ref="A65:B65"/>
    <mergeCell ref="A66:B66"/>
    <mergeCell ref="A67:B67"/>
    <mergeCell ref="A71:B71"/>
    <mergeCell ref="A72:B72"/>
    <mergeCell ref="A73:B73"/>
    <mergeCell ref="A77:B77"/>
    <mergeCell ref="A78:B78"/>
    <mergeCell ref="A79:B79"/>
    <mergeCell ref="A83:B83"/>
    <mergeCell ref="A84:B84"/>
    <mergeCell ref="A85:B85"/>
    <mergeCell ref="A86:B86"/>
    <mergeCell ref="A97:B97"/>
    <mergeCell ref="A98:B98"/>
    <mergeCell ref="A99:B99"/>
    <mergeCell ref="A104:B104"/>
    <mergeCell ref="A105:B105"/>
    <mergeCell ref="A106:B106"/>
    <mergeCell ref="A112:B112"/>
    <mergeCell ref="A113:B113"/>
    <mergeCell ref="A114:B114"/>
    <mergeCell ref="A118:B118"/>
    <mergeCell ref="A119:B119"/>
    <mergeCell ref="A120:B120"/>
    <mergeCell ref="A121:B121"/>
    <mergeCell ref="A122:B122"/>
    <mergeCell ref="A123:B123"/>
    <mergeCell ref="A128:B128"/>
    <mergeCell ref="A129:B129"/>
    <mergeCell ref="A130:B130"/>
    <mergeCell ref="A135:B135"/>
    <mergeCell ref="A136:B136"/>
    <mergeCell ref="A137:B137"/>
    <mergeCell ref="A138:B138"/>
    <mergeCell ref="A139:B139"/>
    <mergeCell ref="A144:B144"/>
    <mergeCell ref="A145:B145"/>
    <mergeCell ref="A146:B146"/>
    <mergeCell ref="A151:B151"/>
    <mergeCell ref="A152:B152"/>
    <mergeCell ref="A153:B153"/>
    <mergeCell ref="A158:B158"/>
    <mergeCell ref="A159:B159"/>
    <mergeCell ref="A160:B160"/>
    <mergeCell ref="A164:B164"/>
    <mergeCell ref="A165:B165"/>
    <mergeCell ref="A166:B166"/>
    <mergeCell ref="A170:B170"/>
    <mergeCell ref="A171:B171"/>
    <mergeCell ref="A172:B172"/>
    <mergeCell ref="A173:B173"/>
    <mergeCell ref="A174:B174"/>
    <mergeCell ref="A175:B175"/>
    <mergeCell ref="A176:B176"/>
    <mergeCell ref="A184:B184"/>
    <mergeCell ref="A185:B185"/>
    <mergeCell ref="A186:B186"/>
    <mergeCell ref="A187:B187"/>
    <mergeCell ref="A188:B188"/>
    <mergeCell ref="A193:B193"/>
    <mergeCell ref="A194:B194"/>
    <mergeCell ref="A195:B195"/>
    <mergeCell ref="A196:B196"/>
    <mergeCell ref="A197:B197"/>
    <mergeCell ref="A198:B198"/>
    <mergeCell ref="A199:B199"/>
    <mergeCell ref="I200:K200"/>
    <mergeCell ref="I202:L202"/>
    <mergeCell ref="I203:L203"/>
    <mergeCell ref="A204:B204"/>
    <mergeCell ref="A205:B205"/>
    <mergeCell ref="A206:B206"/>
    <mergeCell ref="A207:B207"/>
    <mergeCell ref="A208:B208"/>
    <mergeCell ref="A209:B209"/>
    <mergeCell ref="A213:B213"/>
    <mergeCell ref="A214:B214"/>
    <mergeCell ref="A215:B215"/>
    <mergeCell ref="A216:B216"/>
    <mergeCell ref="A217:B217"/>
    <mergeCell ref="A218:B218"/>
    <mergeCell ref="A225:B225"/>
    <mergeCell ref="A226:B226"/>
    <mergeCell ref="A227:B227"/>
    <mergeCell ref="A228:B228"/>
    <mergeCell ref="A229:B229"/>
    <mergeCell ref="A238:B238"/>
    <mergeCell ref="A239:B239"/>
    <mergeCell ref="A240:B240"/>
    <mergeCell ref="A241:B241"/>
    <mergeCell ref="A242:B242"/>
    <mergeCell ref="A243:B243"/>
    <mergeCell ref="A244:B244"/>
    <mergeCell ref="A248:B248"/>
    <mergeCell ref="A249:B249"/>
    <mergeCell ref="A250:B250"/>
    <mergeCell ref="A251:B251"/>
    <mergeCell ref="A252:B252"/>
    <mergeCell ref="A253:B253"/>
    <mergeCell ref="A257:B257"/>
    <mergeCell ref="A258:B258"/>
    <mergeCell ref="A259:B259"/>
    <mergeCell ref="A260:B260"/>
    <mergeCell ref="A266:B266"/>
    <mergeCell ref="A267:B267"/>
    <mergeCell ref="A268:B268"/>
    <mergeCell ref="A269:B269"/>
    <mergeCell ref="A270:B270"/>
    <mergeCell ref="A274:B274"/>
    <mergeCell ref="A275:B275"/>
    <mergeCell ref="A276:B276"/>
    <mergeCell ref="A277:B277"/>
    <mergeCell ref="A281:B281"/>
    <mergeCell ref="A282:B282"/>
    <mergeCell ref="A283:B283"/>
    <mergeCell ref="A284:B284"/>
    <mergeCell ref="A285:B285"/>
    <mergeCell ref="A289:B289"/>
    <mergeCell ref="A290:B290"/>
    <mergeCell ref="A291:B291"/>
    <mergeCell ref="A298:B298"/>
    <mergeCell ref="A299:B299"/>
    <mergeCell ref="A300:B300"/>
    <mergeCell ref="A301:B301"/>
    <mergeCell ref="A309:B309"/>
    <mergeCell ref="A310:B310"/>
    <mergeCell ref="A311:B311"/>
    <mergeCell ref="A312:B312"/>
    <mergeCell ref="A316:B316"/>
    <mergeCell ref="A317:B317"/>
    <mergeCell ref="A318:B318"/>
    <mergeCell ref="A322:B322"/>
    <mergeCell ref="A323:B323"/>
    <mergeCell ref="A324:B324"/>
    <mergeCell ref="A328:B328"/>
    <mergeCell ref="A329:B329"/>
    <mergeCell ref="A330:B330"/>
    <mergeCell ref="A331:B331"/>
    <mergeCell ref="A335:B335"/>
    <mergeCell ref="A336:B336"/>
    <mergeCell ref="A337:B337"/>
    <mergeCell ref="A341:B341"/>
    <mergeCell ref="A342:B342"/>
    <mergeCell ref="A343:B343"/>
    <mergeCell ref="A344:B344"/>
    <mergeCell ref="A348:B348"/>
    <mergeCell ref="A349:B349"/>
    <mergeCell ref="A350:B350"/>
    <mergeCell ref="A351:B351"/>
    <mergeCell ref="A352:B352"/>
    <mergeCell ref="A356:B356"/>
    <mergeCell ref="A357:B357"/>
    <mergeCell ref="A358:B358"/>
    <mergeCell ref="A362:B362"/>
    <mergeCell ref="A363:B363"/>
    <mergeCell ref="A364:B364"/>
    <mergeCell ref="A368:B368"/>
    <mergeCell ref="A369:B369"/>
    <mergeCell ref="A370:B370"/>
    <mergeCell ref="A371:B371"/>
    <mergeCell ref="A375:B375"/>
    <mergeCell ref="A376:B376"/>
    <mergeCell ref="A377:B377"/>
    <mergeCell ref="A383:B383"/>
    <mergeCell ref="A384:B384"/>
    <mergeCell ref="A385:B385"/>
    <mergeCell ref="A386:B386"/>
    <mergeCell ref="A387:B387"/>
    <mergeCell ref="A392:B392"/>
    <mergeCell ref="A393:B393"/>
    <mergeCell ref="A394:B394"/>
    <mergeCell ref="A398:B398"/>
    <mergeCell ref="A399:B399"/>
    <mergeCell ref="A400:B400"/>
    <mergeCell ref="A401:B401"/>
    <mergeCell ref="A402:B402"/>
    <mergeCell ref="A406:B406"/>
    <mergeCell ref="A407:B407"/>
    <mergeCell ref="A408:B408"/>
    <mergeCell ref="A412:B412"/>
    <mergeCell ref="A413:B413"/>
    <mergeCell ref="A414:B414"/>
    <mergeCell ref="A418:B418"/>
    <mergeCell ref="A419:B419"/>
    <mergeCell ref="A420:B420"/>
    <mergeCell ref="A424:B424"/>
    <mergeCell ref="A425:B425"/>
    <mergeCell ref="A426:B426"/>
    <mergeCell ref="A432:B432"/>
    <mergeCell ref="A433:B433"/>
    <mergeCell ref="A434:B434"/>
    <mergeCell ref="A435:B435"/>
    <mergeCell ref="A436:B436"/>
    <mergeCell ref="A437:B437"/>
    <mergeCell ref="A438:B438"/>
    <mergeCell ref="A444:B444"/>
    <mergeCell ref="A445:B445"/>
    <mergeCell ref="A446:B446"/>
    <mergeCell ref="A450:B450"/>
    <mergeCell ref="A451:B451"/>
    <mergeCell ref="A452:B452"/>
    <mergeCell ref="A456:B456"/>
    <mergeCell ref="A457:B457"/>
    <mergeCell ref="A458:B458"/>
    <mergeCell ref="A462:B462"/>
    <mergeCell ref="A463:B463"/>
    <mergeCell ref="A464:B464"/>
    <mergeCell ref="A468:B468"/>
    <mergeCell ref="A469:B469"/>
    <mergeCell ref="A470:B470"/>
    <mergeCell ref="A471:B471"/>
    <mergeCell ref="A472:B472"/>
    <mergeCell ref="A476:B476"/>
    <mergeCell ref="A477:B477"/>
    <mergeCell ref="A478:B478"/>
    <mergeCell ref="A482:B482"/>
    <mergeCell ref="A483:B483"/>
    <mergeCell ref="A484:B484"/>
    <mergeCell ref="A489:B489"/>
    <mergeCell ref="A490:B490"/>
    <mergeCell ref="A491:B491"/>
    <mergeCell ref="A495:B495"/>
    <mergeCell ref="A496:B496"/>
    <mergeCell ref="A497:B497"/>
    <mergeCell ref="A498:B498"/>
    <mergeCell ref="A499:B499"/>
    <mergeCell ref="A514:D514"/>
    <mergeCell ref="A535:D535"/>
    <mergeCell ref="A536:B536"/>
    <mergeCell ref="A504:E504"/>
    <mergeCell ref="A505:E505"/>
    <mergeCell ref="A507:C507"/>
    <mergeCell ref="A508:C508"/>
    <mergeCell ref="A509:C509"/>
    <mergeCell ref="A510:C510"/>
    <mergeCell ref="A562:B562"/>
    <mergeCell ref="A563:B563"/>
    <mergeCell ref="A565:B565"/>
    <mergeCell ref="A567:E567"/>
    <mergeCell ref="A537:B537"/>
    <mergeCell ref="A538:B538"/>
    <mergeCell ref="A544:B544"/>
    <mergeCell ref="A554:B554"/>
    <mergeCell ref="A560:B560"/>
    <mergeCell ref="A561:B561"/>
    <mergeCell ref="G48:J48"/>
    <mergeCell ref="G49:J49"/>
    <mergeCell ref="G51:J51"/>
    <mergeCell ref="G89:J89"/>
    <mergeCell ref="G93:J93"/>
    <mergeCell ref="G102:J102"/>
    <mergeCell ref="G557:I557"/>
    <mergeCell ref="A388:B388"/>
    <mergeCell ref="G126:J126"/>
    <mergeCell ref="G133:J133"/>
    <mergeCell ref="G142:J142"/>
    <mergeCell ref="G181:J181"/>
    <mergeCell ref="G391:J391"/>
    <mergeCell ref="A511:B511"/>
    <mergeCell ref="A512:B512"/>
    <mergeCell ref="A513:B513"/>
  </mergeCells>
  <printOptions/>
  <pageMargins left="0.7086614173228347" right="0.7086614173228347" top="0.7480314960629921" bottom="0.7480314960629921" header="0.5118110236220472" footer="0.31496062992125984"/>
  <pageSetup horizontalDpi="300" verticalDpi="300" orientation="landscape" paperSize="9" scale="95" r:id="rId1"/>
  <headerFooter alignWithMargins="0">
    <oddFooter>&amp;C&amp;"Times New Roman,Regular"Stranica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Marija</cp:lastModifiedBy>
  <cp:lastPrinted>2022-06-21T07:44:14Z</cp:lastPrinted>
  <dcterms:created xsi:type="dcterms:W3CDTF">2022-06-02T12:01:42Z</dcterms:created>
  <dcterms:modified xsi:type="dcterms:W3CDTF">2022-07-18T09:22:12Z</dcterms:modified>
  <cp:category/>
  <cp:version/>
  <cp:contentType/>
  <cp:contentStatus/>
</cp:coreProperties>
</file>